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9200" windowHeight="11025" tabRatio="864" activeTab="12"/>
  </bookViews>
  <sheets>
    <sheet name="Kader" sheetId="1" r:id="rId1"/>
    <sheet name="History" sheetId="2" state="hidden" r:id="rId2"/>
    <sheet name="Ergebnis_aendern" sheetId="3" state="hidden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'Einzelergebnisse'!$B$7:$Q$169</definedName>
    <definedName name="_xlnm._FilterDatabase" localSheetId="9" hidden="1">'Einzelstatistik'!$B$7:$Z$33</definedName>
    <definedName name="_xlnm._FilterDatabase" localSheetId="8" hidden="1">'Einzelstatistik_pro_Clubkampf'!$B$7:$W$89</definedName>
    <definedName name="_xlnm._FilterDatabase" localSheetId="5" hidden="1">'Mannschaftsspiele'!$B$7:$T$19</definedName>
    <definedName name="_xlnm._FilterDatabase" localSheetId="6" hidden="1">'Mannschaftsstatistik_Gesamt'!$B$7:$AD$14</definedName>
    <definedName name="Auswertung1_Einzelergebnisse" localSheetId="2">'[1]Einzelergebnisse'!#REF!</definedName>
    <definedName name="Auswertung1_Einzelergebnisse" localSheetId="1">'[1]Einzelergebnisse'!$S$8:$S$9</definedName>
    <definedName name="Auswertung1_Einzelergebnisse" localSheetId="0">#REF!</definedName>
    <definedName name="Auswertung1_Einzelergebnisse">'Einzelergebnisse'!$S$8:$S$169</definedName>
    <definedName name="Auswertung1_Mannschaftsspiele" localSheetId="2">'[1]Mannschaftsspiele'!#REF!</definedName>
    <definedName name="Auswertung1_Mannschaftsspiele" localSheetId="1">'[1]Mannschaftsspiele'!$V$8:$V$9</definedName>
    <definedName name="Auswertung1_Mannschaftsspiele" localSheetId="0">#REF!</definedName>
    <definedName name="Auswertung1_Mannschaftsspiele">'Mannschaftsspiele'!$V$8:$V$19</definedName>
    <definedName name="Auswertung2_Einzelergebnisse" localSheetId="2">'[1]Einzelergebnisse'!#REF!</definedName>
    <definedName name="Auswertung2_Einzelergebnisse" localSheetId="1">'[1]Einzelergebnisse'!$T$8:$T$9</definedName>
    <definedName name="Auswertung2_Einzelergebnisse" localSheetId="0">#REF!</definedName>
    <definedName name="Auswertung2_Einzelergebnisse">'Einzelergebnisse'!$T$8:$T$169</definedName>
    <definedName name="Auswertung2_Mannschaftsspiele" localSheetId="2">'[1]Mannschaftsspiele'!#REF!</definedName>
    <definedName name="Auswertung2_Mannschaftsspiele" localSheetId="1">'[1]Mannschaftsspiele'!$W$8:$W$9</definedName>
    <definedName name="Auswertung2_Mannschaftsspiele" localSheetId="0">#REF!</definedName>
    <definedName name="Auswertung2_Mannschaftsspiele">'Mannschaftsspiele'!$W$8:$W$19</definedName>
    <definedName name="Auswertung3_Einzelergebnisse" localSheetId="2">'[1]Einzelergebnisse'!#REF!</definedName>
    <definedName name="Auswertung3_Einzelergebnisse" localSheetId="1">'[1]Einzelergebnisse'!$U$8:$U$9</definedName>
    <definedName name="Auswertung3_Einzelergebnisse" localSheetId="0">#REF!</definedName>
    <definedName name="Auswertung3_Einzelergebnisse">'Einzelergebnisse'!$U$8:$U$169</definedName>
    <definedName name="Auswertung3_Mannschaftsspiele" localSheetId="2">'[1]Mannschaftsspiele'!#REF!</definedName>
    <definedName name="Auswertung3_Mannschaftsspiele" localSheetId="1">'[1]Mannschaftsspiele'!$X$8:$X$9</definedName>
    <definedName name="Auswertung3_Mannschaftsspiele" localSheetId="0">#REF!</definedName>
    <definedName name="Auswertung3_Mannschaftsspiele">'Mannschaftsspiele'!$X$8:$X$19</definedName>
    <definedName name="_xlnm.Print_Area" localSheetId="0">'Kader'!$A$1:$C$63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0">'Kader'!$1:$20</definedName>
    <definedName name="_xlnm.Print_Titles" localSheetId="5">'Mannschaftsspiele'!$1:$5</definedName>
    <definedName name="Mannschaft_Einzelergebnisse1" localSheetId="0">#REF!</definedName>
    <definedName name="Mannschaft_Einzelergebnisse1">'Einzelergebnisse'!$E$8:$E$169</definedName>
    <definedName name="Mannschaft_Einzelergebnisse2" localSheetId="0">#REF!</definedName>
    <definedName name="Mannschaft_Einzelergebnisse2">'Einzelergebnisse'!$G$8:$G$169</definedName>
    <definedName name="Mannschaft_Mannschaftsspiele1" localSheetId="0">#REF!</definedName>
    <definedName name="Mannschaft_Mannschaftsspiele1">'Mannschaftsspiele'!$F$8:$F$19</definedName>
    <definedName name="Mannschaft_Mannschaftsspiele2" localSheetId="0">#REF!</definedName>
    <definedName name="Mannschaft_Mannschaftsspiele2">'Mannschaftsspiele'!$H$8:$H$19</definedName>
    <definedName name="Namen_Einzelergebnisse" localSheetId="0">#REF!</definedName>
    <definedName name="Namen_Einzelergebnisse">'Einzelergebnisse'!$K$8:$K$169</definedName>
    <definedName name="Namen_Einzelergebnisse1" localSheetId="0">#REF!</definedName>
    <definedName name="Namen_Einzelergebnisse1">'Einzelergebnisse'!$K$8:$K$169</definedName>
    <definedName name="Namen_Einzelergebnisse2" localSheetId="0">#REF!</definedName>
    <definedName name="Namen_Einzelergebnisse2">'Einzelergebnisse'!$M$8:$M$169</definedName>
    <definedName name="Nummer_Einzelergebnisse" localSheetId="0">#REF!</definedName>
    <definedName name="Nummer_Einzelergebnisse">'Einzelergebnisse'!$B$8:$B$169</definedName>
    <definedName name="Punkte1_Mannschaftsspiele" localSheetId="0">#REF!</definedName>
    <definedName name="Punkte1_Mannschaftsspiele">'Mannschaftsspiele'!$L$8:$L$19</definedName>
    <definedName name="Punkte2_Mannschaftsspiele" localSheetId="0">#REF!</definedName>
    <definedName name="Punkte2_Mannschaftsspiele">'Mannschaftsspiele'!$N$8:$N$19</definedName>
    <definedName name="Sasion_Einzelergebnisse" localSheetId="0">#REF!</definedName>
    <definedName name="Sasion_Einzelergebnisse">'Einzelergebnisse'!$I$8:$I$169</definedName>
    <definedName name="Sasion_Mannschaftsspiele" localSheetId="0">#REF!</definedName>
    <definedName name="Sasion_Mannschaftsspiele">'Mannschaftsspiele'!$I$8:$I$19</definedName>
    <definedName name="Tabelle1_einzel_club" localSheetId="0">#REF!</definedName>
    <definedName name="Tabelle1_einzel_club">'Einzelstatistik_pro_Clubkampf'!$B$8:$W$89</definedName>
    <definedName name="Tabelle1_einzel_gesamt" localSheetId="9">'Einzelstatistik'!$B$8:$T$33</definedName>
    <definedName name="Tabelle1_einzel_gesamt" localSheetId="6">'Mannschaftsstatistik_Gesamt'!$B$8:$V$14</definedName>
    <definedName name="Tabelle1_einzel_gesamt">#REF!</definedName>
    <definedName name="Tabelle1_einzel_saison" localSheetId="0">#REF!</definedName>
    <definedName name="Tabelle1_einzel_saison">'Einzelstatistik'!$B$8:$Z$33</definedName>
    <definedName name="Tabelle1_einzel_sasion" localSheetId="0">#REF!</definedName>
    <definedName name="Tabelle1_einzel_sasion">'Einzelstatistik'!$B$8:$Z$33</definedName>
    <definedName name="Tabelle1_Einzelergebnisse" localSheetId="0">#REF!</definedName>
    <definedName name="Tabelle1_Einzelergebnisse">'Einzelergebnisse'!$B$8:$Q$169</definedName>
    <definedName name="Tabelle1_mannschaft" localSheetId="0">#REF!</definedName>
    <definedName name="Tabelle1_mannschaft">'Mannschaftsspiele'!$B$8:$T$19</definedName>
    <definedName name="Tabelle1_mannschaft_gesamt" localSheetId="0">#REF!</definedName>
    <definedName name="Tabelle1_mannschaft_gesamt">'Mannschaftsstatistik_Gesamt'!$B$8:$AD$14</definedName>
    <definedName name="Tabelle1_mannschaft_saison">#REF!</definedName>
    <definedName name="Tore1_Einzelergebnisse" localSheetId="0">#REF!</definedName>
    <definedName name="Tore1_Einzelergebnisse">'Einzelergebnisse'!$O$8:$O$169</definedName>
    <definedName name="Tore1_Mannschaftsspiele" localSheetId="0">#REF!</definedName>
    <definedName name="Tore1_Mannschaftsspiele">'Mannschaftsspiele'!$P$8:$P$19</definedName>
    <definedName name="Tore2_Einzelergebnisse" localSheetId="0">#REF!</definedName>
    <definedName name="Tore2_Einzelergebnisse">'Einzelergebnisse'!$Q$8:$Q$169</definedName>
    <definedName name="Tore2_Mannschaftsspiele" localSheetId="0">#REF!</definedName>
    <definedName name="Tore2_Mannschaftsspiele">'Mannschaftsspiele'!$R$8:$R$19</definedName>
  </definedNames>
  <calcPr fullCalcOnLoad="1"/>
</workbook>
</file>

<file path=xl/sharedStrings.xml><?xml version="1.0" encoding="utf-8"?>
<sst xmlns="http://schemas.openxmlformats.org/spreadsheetml/2006/main" count="2809" uniqueCount="159">
  <si>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</si>
  <si>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</si>
  <si>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</si>
  <si>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</si>
  <si>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</si>
  <si>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</si>
  <si>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</si>
  <si>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</si>
  <si>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</si>
  <si>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</si>
  <si>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</si>
  <si>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</si>
  <si>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</si>
  <si>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</si>
  <si>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</si>
  <si>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</si>
  <si>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</si>
  <si>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</si>
  <si>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</si>
  <si>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</si>
  <si>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</si>
  <si>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</si>
  <si>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</si>
  <si>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</si>
  <si>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</si>
  <si>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</si>
  <si>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</si>
  <si>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</si>
  <si>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</si>
  <si>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</si>
  <si>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</si>
  <si>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</si>
  <si>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</si>
  <si>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</si>
  <si>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</si>
  <si>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</si>
  <si>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</si>
  <si>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</si>
  <si>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 xml:space="preserve">E-Mail: </t>
  </si>
  <si>
    <t>Vereins - Adresse</t>
  </si>
  <si>
    <t>Kader</t>
  </si>
  <si>
    <t>Teamkoordinator</t>
  </si>
  <si>
    <t>kommissarischer Bundesspielleiter</t>
  </si>
  <si>
    <t>Henning Horn</t>
  </si>
  <si>
    <t>Tel.: 02227 - 9335632 / 0178 - 1405574</t>
  </si>
  <si>
    <t>mailto:henninghorn@gmx.de</t>
  </si>
  <si>
    <t>DTKV Sektion Nord</t>
  </si>
  <si>
    <t>Sektionsleiter Nord</t>
  </si>
  <si>
    <t>Christoph Ihme</t>
  </si>
  <si>
    <t>Bönnier Str. 33</t>
  </si>
  <si>
    <t>31167 Bockenem</t>
  </si>
  <si>
    <t>05067 91060</t>
  </si>
  <si>
    <t>sektionsleiternord@web.de</t>
  </si>
  <si>
    <r>
      <t xml:space="preserve">Adressen und Kadermeldungen </t>
    </r>
    <r>
      <rPr>
        <b/>
        <sz val="12"/>
        <color indexed="10"/>
        <rFont val="Arial"/>
        <family val="2"/>
      </rPr>
      <t>Regionalliga Nord 2021/22</t>
    </r>
  </si>
  <si>
    <t>TFB 77 Drispenstedt II</t>
  </si>
  <si>
    <t>Dirk Kandziora</t>
  </si>
  <si>
    <t>0178 4073042</t>
  </si>
  <si>
    <t>dirk.kandziora@web.de</t>
  </si>
  <si>
    <t>SG Wolfsburg/Adersheim II</t>
  </si>
  <si>
    <t>Thomas Radmer</t>
  </si>
  <si>
    <t>0171 5788554</t>
  </si>
  <si>
    <t>thomas.radmer@outlook.de</t>
  </si>
  <si>
    <t>SG Wolfsburg/Adersheim III</t>
  </si>
  <si>
    <t>Heiko Schröder</t>
  </si>
  <si>
    <t>0163 4737185</t>
  </si>
  <si>
    <t>cavallino69@wolfsburg.de</t>
  </si>
  <si>
    <t>TKV Jerze II</t>
  </si>
  <si>
    <t>Michael Pfaffenrath</t>
  </si>
  <si>
    <t>0177 2155675</t>
  </si>
  <si>
    <t>michael.p7@freenet.de</t>
  </si>
  <si>
    <t>TFC Alemannia Neumünster</t>
  </si>
  <si>
    <t>Uwe Paul</t>
  </si>
  <si>
    <t>0174 1495600</t>
  </si>
  <si>
    <t>04321 929998</t>
  </si>
  <si>
    <t>uwe.paul001@superkabel.de</t>
  </si>
  <si>
    <t>Schaumburger Filzkickers</t>
  </si>
  <si>
    <t>0152 04254992</t>
  </si>
  <si>
    <t>wischnewski.timo@googlemail.com</t>
  </si>
  <si>
    <t>KANDZIORA, Dirk</t>
  </si>
  <si>
    <t>SOCHA, Marcus</t>
  </si>
  <si>
    <t>ZECH, Rainer</t>
  </si>
  <si>
    <t>KUHN, Jörg</t>
  </si>
  <si>
    <t>SCHMIDT, Robin</t>
  </si>
  <si>
    <t>BASTIAN, Detlef</t>
  </si>
  <si>
    <t>RADMER, Thomas</t>
  </si>
  <si>
    <t>SITTINIERI, Marco</t>
  </si>
  <si>
    <t>BECKER, Marcel</t>
  </si>
  <si>
    <t>HAASE, Lukas</t>
  </si>
  <si>
    <t>HAASE, Andreas</t>
  </si>
  <si>
    <t>DEBERT, Tim</t>
  </si>
  <si>
    <t>SCHRÖDER, Heiko</t>
  </si>
  <si>
    <t>PFAFFENRATH, Michael</t>
  </si>
  <si>
    <t>SCHNETZKE, Marcus</t>
  </si>
  <si>
    <t>OTTO, Daniel</t>
  </si>
  <si>
    <t>WITTE, Klaudia</t>
  </si>
  <si>
    <t>WITTE, Mike</t>
  </si>
  <si>
    <t>PAUL, Uwe</t>
  </si>
  <si>
    <t>HAGENSTEIN, Andreas</t>
  </si>
  <si>
    <t>HINZ, Mario</t>
  </si>
  <si>
    <t>SANDER, Andreas</t>
  </si>
  <si>
    <t>MANNKE, Andre</t>
  </si>
  <si>
    <t>HANSEN, Arne</t>
  </si>
  <si>
    <t>PAUL, Aaron</t>
  </si>
  <si>
    <t>WISCHNEWSKI, Timo</t>
  </si>
  <si>
    <t>STANGE, Tobias</t>
  </si>
  <si>
    <t>OTTO, Jonas</t>
  </si>
  <si>
    <t>NEUDECKER, Denise</t>
  </si>
  <si>
    <t>STANGE, Janine</t>
  </si>
  <si>
    <t>Regionalliga Nord 2021/22</t>
  </si>
  <si>
    <t>Spielplan Regionalliga Nord 2021/22</t>
  </si>
  <si>
    <t xml:space="preserve">1. Runde - Spiele vom  bis </t>
  </si>
  <si>
    <t>Heimmannschaft</t>
  </si>
  <si>
    <t>Gastmannschaft</t>
  </si>
  <si>
    <t xml:space="preserve">2. Runde - Spiele vom  bis </t>
  </si>
  <si>
    <t xml:space="preserve">3. Runde - Spiele vom  bis </t>
  </si>
  <si>
    <t xml:space="preserve">4. Runde - Spiele vom  bis </t>
  </si>
  <si>
    <t xml:space="preserve">5. Runde - Spiele vom  bis </t>
  </si>
  <si>
    <t>19:13</t>
  </si>
  <si>
    <t>58:48</t>
  </si>
  <si>
    <t>19:13 58:48</t>
  </si>
  <si>
    <t>13:19 48:58</t>
  </si>
  <si>
    <t>WOLTERS, Hartmut</t>
  </si>
  <si>
    <t>BECKER, Simon</t>
  </si>
  <si>
    <t>22:10</t>
  </si>
  <si>
    <t>53:38</t>
  </si>
  <si>
    <t>22:10 53:38</t>
  </si>
  <si>
    <t>10:22 38:53</t>
  </si>
  <si>
    <t>13:19</t>
  </si>
  <si>
    <t>50:56</t>
  </si>
  <si>
    <t>13:19 50:56</t>
  </si>
  <si>
    <t>19:13 56:50</t>
  </si>
  <si>
    <t>21:11</t>
  </si>
  <si>
    <t>75:54</t>
  </si>
  <si>
    <t>21:11 75:54</t>
  </si>
  <si>
    <t>11:21 54:75</t>
  </si>
  <si>
    <t>M_löschen</t>
  </si>
  <si>
    <t>43:53</t>
  </si>
  <si>
    <t>13:19 43:53</t>
  </si>
  <si>
    <t>19:13 53:43</t>
  </si>
  <si>
    <t>11:21</t>
  </si>
  <si>
    <t>40:58</t>
  </si>
  <si>
    <t>11:21 40:58</t>
  </si>
  <si>
    <t>21:11 58:40</t>
  </si>
  <si>
    <t>16:16</t>
  </si>
  <si>
    <t>51:49</t>
  </si>
  <si>
    <t>16:16 51:49</t>
  </si>
  <si>
    <t>16:16 49:51</t>
  </si>
  <si>
    <t>24:8</t>
  </si>
  <si>
    <t>64:35</t>
  </si>
  <si>
    <t>24:8 64:35</t>
  </si>
  <si>
    <t>8:24 35:64</t>
  </si>
  <si>
    <t>12:20</t>
  </si>
  <si>
    <t>53:62</t>
  </si>
  <si>
    <t>12:20 53:62</t>
  </si>
  <si>
    <t>20:12 62:53</t>
  </si>
  <si>
    <t>42:55</t>
  </si>
  <si>
    <t>11:21 42:55</t>
  </si>
  <si>
    <t>21:11 55:42</t>
  </si>
  <si>
    <t>RL Nord (Saison 2021/22)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</si>
</sst>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EUR&quot;\ #,##0_);\(&quot;EUR&quot;\ #,##0\)"/>
    <numFmt numFmtId="167" formatCode="&quot;EUR&quot;\ #,##0_);[Red]\(&quot;EUR&quot;\ #,##0\)"/>
    <numFmt numFmtId="168" formatCode="&quot;EUR&quot;\ #,##0.00_);\(&quot;EUR&quot;\ #,##0.00\)"/>
    <numFmt numFmtId="169" formatCode="&quot;EUR&quot;\ #,##0.00_);[Red]\(&quot;EUR&quot;\ #,##0.00\)"/>
    <numFmt numFmtId="170" formatCode="_(&quot;EUR&quot;\ * #,##0_);_(&quot;EUR&quot;\ * \(#,##0\);_(&quot;EUR&quot;\ * &quot;-&quot;_);_(@_)"/>
    <numFmt numFmtId="171" formatCode="_(* #,##0_);_(* \(#,##0\);_(* &quot;-&quot;_);_(@_)"/>
    <numFmt numFmtId="172" formatCode="_(&quot;EUR&quot;\ * #,##0.00_);_(&quot;EUR&quot;\ * \(#,##0.00\);_(&quot;EUR&quot;\ 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mmm\ yy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yyyy\-mm\-dd"/>
    <numFmt numFmtId="194" formatCode="d/m"/>
    <numFmt numFmtId="195" formatCode="\+\ #,##0;\ \-\ #,##0"/>
    <numFmt numFmtId="196" formatCode="00000"/>
    <numFmt numFmtId="197" formatCode="0."/>
    <numFmt numFmtId="198" formatCode="[$€-2]\ #,##0.00_);[Red]\([$€-2]\ #,##0.00\)"/>
    <numFmt numFmtId="199" formatCode="[hh]:mm:ss"/>
    <numFmt numFmtId="200" formatCode="[$-407]dddd\,\ d\.\ mmmm\ yyyy"/>
    <numFmt numFmtId="201" formatCode="d/\ mmm/\ yyyy"/>
    <numFmt numFmtId="202" formatCode="dd/mm/yy"/>
    <numFmt numFmtId="203" formatCode="d/\ mmm\ yy"/>
    <numFmt numFmtId="204" formatCode="d/\ mmmm\ yyyy"/>
    <numFmt numFmtId="205" formatCode="\ \ 00000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7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49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6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6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6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6" fontId="13" fillId="0" borderId="12" xfId="55" applyNumberFormat="1" applyFont="1" applyBorder="1" applyAlignment="1">
      <alignment horizontal="center"/>
      <protection/>
    </xf>
    <xf numFmtId="186" fontId="0" fillId="0" borderId="16" xfId="55" applyNumberFormat="1" applyFont="1" applyBorder="1">
      <alignment/>
      <protection/>
    </xf>
    <xf numFmtId="186" fontId="13" fillId="0" borderId="11" xfId="55" applyNumberFormat="1" applyFont="1" applyBorder="1" applyAlignment="1">
      <alignment horizontal="center"/>
      <protection/>
    </xf>
    <xf numFmtId="186" fontId="13" fillId="0" borderId="12" xfId="55" applyNumberFormat="1" applyFont="1" applyBorder="1">
      <alignment/>
      <protection/>
    </xf>
    <xf numFmtId="186" fontId="0" fillId="0" borderId="14" xfId="55" applyNumberFormat="1" applyFont="1" applyBorder="1">
      <alignment/>
      <protection/>
    </xf>
    <xf numFmtId="186" fontId="13" fillId="0" borderId="13" xfId="55" applyNumberFormat="1" applyFont="1" applyBorder="1">
      <alignment/>
      <protection/>
    </xf>
    <xf numFmtId="186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18" fillId="0" borderId="0" xfId="49" applyBorder="1" applyAlignment="1" applyProtection="1">
      <alignment horizontal="centerContinuous"/>
      <protection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56" fillId="0" borderId="0" xfId="57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69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1487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01\Downloads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p7@freenet.de" TargetMode="External" /><Relationship Id="rId2" Type="http://schemas.openxmlformats.org/officeDocument/2006/relationships/hyperlink" Target="mailto:uwe.paul001@superkabel.de" TargetMode="External" /><Relationship Id="rId3" Type="http://schemas.openxmlformats.org/officeDocument/2006/relationships/hyperlink" Target="mailto:wischnewski.timo@googlemail.com" TargetMode="External" /><Relationship Id="rId4" Type="http://schemas.openxmlformats.org/officeDocument/2006/relationships/hyperlink" Target="mailto:henninghorn@gmx.de" TargetMode="External" /><Relationship Id="rId5" Type="http://schemas.openxmlformats.org/officeDocument/2006/relationships/oleObject" Target="../embeddings/oleObject_0_0.bin" /><Relationship Id="rId6" Type="http://schemas.openxmlformats.org/officeDocument/2006/relationships/oleObject" Target="../embeddings/oleObject_0_1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63"/>
  <sheetViews>
    <sheetView showGridLines="0" zoomScale="130" zoomScaleNormal="130" zoomScalePageLayoutView="0" workbookViewId="0" topLeftCell="A1">
      <selection activeCell="F10" sqref="F10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5"/>
      <c r="B1" s="226" t="s">
        <v>36</v>
      </c>
      <c r="C1" s="227"/>
    </row>
    <row r="2" spans="1:3" ht="23.25">
      <c r="A2" s="228"/>
      <c r="B2" s="229" t="s">
        <v>37</v>
      </c>
      <c r="C2" s="230"/>
    </row>
    <row r="3" spans="1:3" ht="15.75">
      <c r="A3" s="231"/>
      <c r="B3" s="241" t="s">
        <v>42</v>
      </c>
      <c r="C3" s="232"/>
    </row>
    <row r="4" spans="1:3" ht="12.75">
      <c r="A4" s="233"/>
      <c r="B4" s="234" t="s">
        <v>43</v>
      </c>
      <c r="C4" s="235"/>
    </row>
    <row r="5" spans="1:3" ht="10.5" customHeight="1">
      <c r="A5" s="236"/>
      <c r="B5" s="234"/>
      <c r="C5" s="237"/>
    </row>
    <row r="6" spans="1:3" ht="10.5" customHeight="1">
      <c r="A6" s="236"/>
      <c r="B6" s="234" t="s">
        <v>44</v>
      </c>
      <c r="C6" s="237"/>
    </row>
    <row r="7" spans="1:3" ht="10.5" customHeight="1">
      <c r="A7" s="236"/>
      <c r="B7" s="234" t="s">
        <v>38</v>
      </c>
      <c r="C7" s="237"/>
    </row>
    <row r="8" spans="1:3" ht="10.5" customHeight="1">
      <c r="A8" s="236"/>
      <c r="B8" s="324" t="s">
        <v>45</v>
      </c>
      <c r="C8" s="237"/>
    </row>
    <row r="9" spans="1:3" ht="10.5" customHeight="1" thickBot="1">
      <c r="A9" s="238"/>
      <c r="B9" s="239"/>
      <c r="C9" s="240"/>
    </row>
    <row r="10" spans="1:6" ht="27.75" customHeight="1" thickTop="1">
      <c r="A10" s="379" t="s">
        <v>46</v>
      </c>
      <c r="B10" s="380"/>
      <c r="C10" s="381"/>
      <c r="D10" s="241"/>
      <c r="E10" s="241"/>
      <c r="F10" s="241"/>
    </row>
    <row r="11" spans="1:6" ht="6" customHeight="1">
      <c r="A11" s="242"/>
      <c r="B11" s="243"/>
      <c r="C11" s="244"/>
      <c r="D11" s="243"/>
      <c r="E11" s="245"/>
      <c r="F11" s="245"/>
    </row>
    <row r="12" spans="1:6" s="251" customFormat="1" ht="15.75" customHeight="1">
      <c r="A12" s="246"/>
      <c r="B12" s="247" t="s">
        <v>47</v>
      </c>
      <c r="C12" s="248"/>
      <c r="D12" s="249"/>
      <c r="E12" s="250"/>
      <c r="F12" s="250"/>
    </row>
    <row r="13" spans="1:6" ht="12.75">
      <c r="A13" s="252"/>
      <c r="B13" s="124" t="s">
        <v>48</v>
      </c>
      <c r="C13" s="253"/>
      <c r="D13" s="254"/>
      <c r="E13" s="255"/>
      <c r="F13" s="255"/>
    </row>
    <row r="14" spans="1:6" ht="12.75">
      <c r="A14" s="252"/>
      <c r="B14" s="124" t="s">
        <v>49</v>
      </c>
      <c r="C14" s="253"/>
      <c r="D14" s="254"/>
      <c r="E14" s="255"/>
      <c r="F14" s="255"/>
    </row>
    <row r="15" spans="1:6" ht="12.75">
      <c r="A15" s="252"/>
      <c r="B15" s="124" t="s">
        <v>50</v>
      </c>
      <c r="C15" s="253"/>
      <c r="D15" s="254"/>
      <c r="E15" s="255"/>
      <c r="F15" s="255"/>
    </row>
    <row r="16" spans="1:6" ht="12.75">
      <c r="A16" s="252"/>
      <c r="B16" s="124" t="s">
        <v>51</v>
      </c>
      <c r="C16" s="253"/>
      <c r="D16" s="254"/>
      <c r="E16" s="255"/>
      <c r="F16" s="255"/>
    </row>
    <row r="17" spans="1:6" ht="12.75">
      <c r="A17" s="252"/>
      <c r="B17" s="124" t="s">
        <v>52</v>
      </c>
      <c r="C17" s="253"/>
      <c r="D17" s="254"/>
      <c r="E17" s="255"/>
      <c r="F17" s="255"/>
    </row>
    <row r="18" spans="1:6" ht="13.5" thickBot="1">
      <c r="A18" s="268"/>
      <c r="B18" s="269"/>
      <c r="C18" s="270"/>
      <c r="D18" s="136"/>
      <c r="E18" s="4"/>
      <c r="F18" s="4"/>
    </row>
    <row r="19" ht="9.75" customHeight="1" thickTop="1">
      <c r="A19" s="4"/>
    </row>
    <row r="20" spans="1:3" ht="24.75" customHeight="1" thickBot="1">
      <c r="A20" s="382" t="s">
        <v>53</v>
      </c>
      <c r="B20" s="383"/>
      <c r="C20" s="383"/>
    </row>
    <row r="21" spans="1:3" ht="16.5" thickBot="1">
      <c r="A21" s="256" t="s">
        <v>39</v>
      </c>
      <c r="B21" s="257" t="s">
        <v>40</v>
      </c>
      <c r="C21" s="258" t="s">
        <v>41</v>
      </c>
    </row>
    <row r="22" spans="1:4" s="261" customFormat="1" ht="13.5" customHeight="1">
      <c r="A22" s="259" t="s">
        <v>54</v>
      </c>
      <c r="B22" s="325" t="s">
        <v>78</v>
      </c>
      <c r="C22" s="259" t="s">
        <v>54</v>
      </c>
      <c r="D22"/>
    </row>
    <row r="23" spans="1:4" s="261" customFormat="1" ht="13.5" customHeight="1">
      <c r="A23" s="262"/>
      <c r="B23" s="325" t="s">
        <v>79</v>
      </c>
      <c r="C23" s="262" t="s">
        <v>55</v>
      </c>
      <c r="D23"/>
    </row>
    <row r="24" spans="1:4" s="261" customFormat="1" ht="13.5" customHeight="1">
      <c r="A24" s="262"/>
      <c r="B24" s="325" t="s">
        <v>80</v>
      </c>
      <c r="C24" s="262"/>
      <c r="D24"/>
    </row>
    <row r="25" spans="1:4" s="261" customFormat="1" ht="13.5" customHeight="1">
      <c r="A25" s="262"/>
      <c r="B25" s="325" t="s">
        <v>81</v>
      </c>
      <c r="C25" s="262"/>
      <c r="D25"/>
    </row>
    <row r="26" spans="1:4" s="261" customFormat="1" ht="13.5" customHeight="1">
      <c r="A26" s="262"/>
      <c r="B26" s="325" t="s">
        <v>82</v>
      </c>
      <c r="C26" s="262"/>
      <c r="D26"/>
    </row>
    <row r="27" spans="1:4" s="261" customFormat="1" ht="13.5" customHeight="1">
      <c r="A27" s="262"/>
      <c r="B27" s="260"/>
      <c r="C27" s="262" t="s">
        <v>56</v>
      </c>
      <c r="D27"/>
    </row>
    <row r="28" spans="1:4" s="261" customFormat="1" ht="13.5" customHeight="1">
      <c r="A28" s="263"/>
      <c r="B28" s="264"/>
      <c r="C28" s="263" t="s">
        <v>57</v>
      </c>
      <c r="D28"/>
    </row>
    <row r="29" spans="1:4" s="261" customFormat="1" ht="13.5" customHeight="1">
      <c r="A29" s="259" t="s">
        <v>58</v>
      </c>
      <c r="B29" s="325" t="s">
        <v>83</v>
      </c>
      <c r="C29" s="259" t="s">
        <v>58</v>
      </c>
      <c r="D29"/>
    </row>
    <row r="30" spans="1:4" s="261" customFormat="1" ht="13.5" customHeight="1">
      <c r="A30" s="262"/>
      <c r="B30" s="325" t="s">
        <v>84</v>
      </c>
      <c r="C30" s="262" t="s">
        <v>59</v>
      </c>
      <c r="D30"/>
    </row>
    <row r="31" spans="1:4" s="261" customFormat="1" ht="13.5" customHeight="1">
      <c r="A31" s="262"/>
      <c r="B31" s="325" t="s">
        <v>85</v>
      </c>
      <c r="C31" s="262"/>
      <c r="D31"/>
    </row>
    <row r="32" spans="1:3" s="261" customFormat="1" ht="13.5" customHeight="1">
      <c r="A32" s="262"/>
      <c r="B32" s="325" t="s">
        <v>86</v>
      </c>
      <c r="C32" s="262"/>
    </row>
    <row r="33" spans="1:3" s="261" customFormat="1" ht="13.5" customHeight="1">
      <c r="A33" s="262"/>
      <c r="B33" s="260"/>
      <c r="C33" s="262"/>
    </row>
    <row r="34" spans="1:3" s="261" customFormat="1" ht="13.5" customHeight="1">
      <c r="A34" s="262"/>
      <c r="B34" s="260"/>
      <c r="C34" s="262" t="s">
        <v>60</v>
      </c>
    </row>
    <row r="35" spans="1:3" s="261" customFormat="1" ht="13.5" customHeight="1">
      <c r="A35" s="263"/>
      <c r="B35" s="264"/>
      <c r="C35" s="263" t="s">
        <v>61</v>
      </c>
    </row>
    <row r="36" spans="1:3" s="261" customFormat="1" ht="13.5" customHeight="1">
      <c r="A36" s="259" t="s">
        <v>62</v>
      </c>
      <c r="B36" s="325" t="s">
        <v>87</v>
      </c>
      <c r="C36" s="259" t="s">
        <v>62</v>
      </c>
    </row>
    <row r="37" spans="1:3" s="261" customFormat="1" ht="13.5" customHeight="1">
      <c r="A37" s="262"/>
      <c r="B37" s="325" t="s">
        <v>88</v>
      </c>
      <c r="C37" s="262" t="s">
        <v>63</v>
      </c>
    </row>
    <row r="38" spans="1:3" s="261" customFormat="1" ht="13.5" customHeight="1">
      <c r="A38" s="262"/>
      <c r="B38" s="325" t="s">
        <v>89</v>
      </c>
      <c r="C38" s="262"/>
    </row>
    <row r="39" spans="1:3" s="261" customFormat="1" ht="13.5" customHeight="1">
      <c r="A39" s="262"/>
      <c r="B39" s="325" t="s">
        <v>90</v>
      </c>
      <c r="C39" s="262"/>
    </row>
    <row r="40" spans="1:3" s="261" customFormat="1" ht="13.5" customHeight="1">
      <c r="A40" s="262"/>
      <c r="B40" s="260"/>
      <c r="C40" s="262"/>
    </row>
    <row r="41" spans="1:3" s="261" customFormat="1" ht="13.5" customHeight="1">
      <c r="A41" s="262"/>
      <c r="B41" s="260"/>
      <c r="C41" s="262" t="s">
        <v>64</v>
      </c>
    </row>
    <row r="42" spans="1:3" s="261" customFormat="1" ht="13.5" customHeight="1">
      <c r="A42" s="263"/>
      <c r="B42" s="264"/>
      <c r="C42" s="263" t="s">
        <v>65</v>
      </c>
    </row>
    <row r="43" spans="1:3" s="261" customFormat="1" ht="13.5" customHeight="1">
      <c r="A43" s="259" t="s">
        <v>66</v>
      </c>
      <c r="B43" s="326" t="s">
        <v>91</v>
      </c>
      <c r="C43" s="259" t="s">
        <v>66</v>
      </c>
    </row>
    <row r="44" spans="1:3" s="261" customFormat="1" ht="13.5" customHeight="1">
      <c r="A44" s="262"/>
      <c r="B44" s="325" t="s">
        <v>92</v>
      </c>
      <c r="C44" s="262" t="s">
        <v>67</v>
      </c>
    </row>
    <row r="45" spans="1:3" s="261" customFormat="1" ht="13.5" customHeight="1">
      <c r="A45" s="262"/>
      <c r="B45" s="325" t="s">
        <v>93</v>
      </c>
      <c r="C45" s="262"/>
    </row>
    <row r="46" spans="1:3" s="261" customFormat="1" ht="13.5" customHeight="1">
      <c r="A46" s="262"/>
      <c r="B46" s="325" t="s">
        <v>94</v>
      </c>
      <c r="C46" s="262"/>
    </row>
    <row r="47" spans="1:3" s="261" customFormat="1" ht="13.5" customHeight="1">
      <c r="A47" s="262"/>
      <c r="B47" s="325" t="s">
        <v>95</v>
      </c>
      <c r="C47" s="262"/>
    </row>
    <row r="48" spans="1:3" s="261" customFormat="1" ht="13.5" customHeight="1">
      <c r="A48" s="262"/>
      <c r="B48" s="260"/>
      <c r="C48" s="262" t="s">
        <v>68</v>
      </c>
    </row>
    <row r="49" spans="1:3" s="261" customFormat="1" ht="13.5" customHeight="1">
      <c r="A49" s="263"/>
      <c r="B49" s="264"/>
      <c r="C49" s="263" t="s">
        <v>69</v>
      </c>
    </row>
    <row r="50" spans="1:3" s="261" customFormat="1" ht="13.5" customHeight="1">
      <c r="A50" s="259" t="s">
        <v>70</v>
      </c>
      <c r="B50" s="265" t="s">
        <v>96</v>
      </c>
      <c r="C50" s="259" t="s">
        <v>70</v>
      </c>
    </row>
    <row r="51" spans="1:3" s="261" customFormat="1" ht="13.5" customHeight="1">
      <c r="A51" s="262"/>
      <c r="B51" s="265" t="s">
        <v>97</v>
      </c>
      <c r="C51" s="262" t="s">
        <v>71</v>
      </c>
    </row>
    <row r="52" spans="1:3" s="261" customFormat="1" ht="13.5" customHeight="1">
      <c r="A52" s="262"/>
      <c r="B52" s="265" t="s">
        <v>98</v>
      </c>
      <c r="C52" s="262"/>
    </row>
    <row r="53" spans="1:3" s="261" customFormat="1" ht="13.5" customHeight="1">
      <c r="A53" s="262"/>
      <c r="B53" s="265" t="s">
        <v>99</v>
      </c>
      <c r="C53" s="262"/>
    </row>
    <row r="54" spans="1:3" s="261" customFormat="1" ht="13.5" customHeight="1">
      <c r="A54" s="262"/>
      <c r="B54" s="265" t="s">
        <v>100</v>
      </c>
      <c r="C54" s="262" t="s">
        <v>73</v>
      </c>
    </row>
    <row r="55" spans="1:3" s="261" customFormat="1" ht="13.5" customHeight="1">
      <c r="A55" s="262"/>
      <c r="B55" s="265" t="s">
        <v>101</v>
      </c>
      <c r="C55" s="262" t="s">
        <v>72</v>
      </c>
    </row>
    <row r="56" spans="1:3" s="261" customFormat="1" ht="13.5" customHeight="1">
      <c r="A56" s="263"/>
      <c r="B56" s="266" t="s">
        <v>102</v>
      </c>
      <c r="C56" s="263" t="s">
        <v>74</v>
      </c>
    </row>
    <row r="57" spans="1:3" s="261" customFormat="1" ht="13.5" customHeight="1">
      <c r="A57" s="259" t="s">
        <v>75</v>
      </c>
      <c r="B57" s="326" t="s">
        <v>103</v>
      </c>
      <c r="C57" s="259" t="s">
        <v>75</v>
      </c>
    </row>
    <row r="58" spans="1:3" s="261" customFormat="1" ht="13.5" customHeight="1">
      <c r="A58" s="262"/>
      <c r="B58" s="325" t="s">
        <v>104</v>
      </c>
      <c r="C58" s="262"/>
    </row>
    <row r="59" spans="1:3" s="261" customFormat="1" ht="13.5" customHeight="1">
      <c r="A59" s="262"/>
      <c r="B59" s="325" t="s">
        <v>105</v>
      </c>
      <c r="C59" s="262"/>
    </row>
    <row r="60" spans="1:3" s="261" customFormat="1" ht="13.5" customHeight="1">
      <c r="A60" s="262"/>
      <c r="B60" s="325" t="s">
        <v>106</v>
      </c>
      <c r="C60" s="262"/>
    </row>
    <row r="61" spans="1:3" s="261" customFormat="1" ht="13.5" customHeight="1">
      <c r="A61" s="262"/>
      <c r="B61" s="325" t="s">
        <v>107</v>
      </c>
      <c r="C61" s="262"/>
    </row>
    <row r="62" spans="1:3" s="261" customFormat="1" ht="13.5" customHeight="1">
      <c r="A62" s="262"/>
      <c r="B62" s="260"/>
      <c r="C62" s="262" t="s">
        <v>76</v>
      </c>
    </row>
    <row r="63" spans="1:3" s="261" customFormat="1" ht="13.5" customHeight="1">
      <c r="A63" s="263"/>
      <c r="B63" s="264"/>
      <c r="C63" s="263" t="s">
        <v>77</v>
      </c>
    </row>
  </sheetData>
  <sheetProtection/>
  <mergeCells count="2">
    <mergeCell ref="A10:C10"/>
    <mergeCell ref="A20:C20"/>
  </mergeCells>
  <hyperlinks>
    <hyperlink ref="C49" r:id="rId1" display="michael.p7@freenet.de"/>
    <hyperlink ref="C56" r:id="rId2" display="uwe.paul001@superkabel.de"/>
    <hyperlink ref="C63" r:id="rId3" display="wischnewski.timo@googlemail.com"/>
    <hyperlink ref="B8" r:id="rId4" display="mailto:henninghorn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9"/>
  <rowBreaks count="1" manualBreakCount="1">
    <brk id="56" max="255" man="1"/>
  </rowBreaks>
  <drawing r:id="rId8"/>
  <legacyDrawing r:id="rId7"/>
  <oleObjects>
    <oleObject progId="CorelPhotoPaint.Image.7" shapeId="569480" r:id="rId5"/>
    <oleObject progId="Word.Document.8" shapeId="569481" r:id="rId6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54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8.5742187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53" t="s">
        <v>33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5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SUBTOTAL(9,E8:E33)</f>
        <v>80</v>
      </c>
      <c r="F4" s="92">
        <f>SUBTOTAL(9,F8:F33)</f>
        <v>320</v>
      </c>
      <c r="G4" s="92"/>
      <c r="H4" s="92">
        <f>SUBTOTAL(9,H8:H33)</f>
        <v>124</v>
      </c>
      <c r="I4" s="92">
        <f>SUBTOTAL(9,I8:I33)</f>
        <v>72</v>
      </c>
      <c r="J4" s="92">
        <f>SUBTOTAL(9,J8:J33)</f>
        <v>124</v>
      </c>
      <c r="K4" s="92"/>
      <c r="L4" s="92">
        <f>SUBTOTAL(9,L8:L33)</f>
        <v>320</v>
      </c>
      <c r="M4" s="92" t="s">
        <v>1</v>
      </c>
      <c r="N4" s="92">
        <f>SUBTOTAL(9,N8:N33)</f>
        <v>320</v>
      </c>
      <c r="O4" s="92"/>
      <c r="P4" s="92">
        <f>SUBTOTAL(9,P8:P33)</f>
        <v>1037</v>
      </c>
      <c r="Q4" s="92" t="s">
        <v>1</v>
      </c>
      <c r="R4" s="92">
        <f>SUBTOTAL(9,R8:R33)</f>
        <v>1037</v>
      </c>
      <c r="S4" s="92"/>
      <c r="T4" s="93">
        <f>SUBTOTAL(9,T8:T33)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24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73">
        <v>1</v>
      </c>
      <c r="B8" t="s">
        <v>81</v>
      </c>
      <c r="C8" t="s">
        <v>54</v>
      </c>
      <c r="D8" t="s">
        <v>108</v>
      </c>
      <c r="E8">
        <v>4</v>
      </c>
      <c r="F8">
        <v>16</v>
      </c>
      <c r="H8">
        <v>9</v>
      </c>
      <c r="I8">
        <v>3</v>
      </c>
      <c r="J8">
        <v>4</v>
      </c>
      <c r="L8">
        <v>21</v>
      </c>
      <c r="M8" t="s">
        <v>1</v>
      </c>
      <c r="N8">
        <v>11</v>
      </c>
      <c r="P8">
        <v>68</v>
      </c>
      <c r="Q8" t="s">
        <v>1</v>
      </c>
      <c r="R8">
        <v>49</v>
      </c>
      <c r="T8">
        <v>19</v>
      </c>
      <c r="V8" s="130">
        <v>5.25</v>
      </c>
      <c r="X8" s="129">
        <v>17</v>
      </c>
      <c r="Y8" s="129" t="s">
        <v>1</v>
      </c>
      <c r="Z8" s="129">
        <v>12.25</v>
      </c>
    </row>
    <row r="9" spans="1:26" ht="12.75" customHeight="1">
      <c r="A9" s="373">
        <v>2</v>
      </c>
      <c r="B9" t="s">
        <v>82</v>
      </c>
      <c r="C9" t="s">
        <v>54</v>
      </c>
      <c r="D9" t="s">
        <v>108</v>
      </c>
      <c r="E9">
        <v>4</v>
      </c>
      <c r="F9">
        <v>16</v>
      </c>
      <c r="H9">
        <v>9</v>
      </c>
      <c r="I9">
        <v>3</v>
      </c>
      <c r="J9">
        <v>4</v>
      </c>
      <c r="L9">
        <v>21</v>
      </c>
      <c r="M9" t="s">
        <v>1</v>
      </c>
      <c r="N9">
        <v>11</v>
      </c>
      <c r="P9">
        <v>72</v>
      </c>
      <c r="Q9" t="s">
        <v>1</v>
      </c>
      <c r="R9">
        <v>58</v>
      </c>
      <c r="T9">
        <v>14</v>
      </c>
      <c r="V9" s="130">
        <v>5.25</v>
      </c>
      <c r="X9" s="129">
        <v>18</v>
      </c>
      <c r="Y9" s="129" t="s">
        <v>1</v>
      </c>
      <c r="Z9" s="129">
        <v>14.5</v>
      </c>
    </row>
    <row r="10" spans="1:26" ht="12.75" customHeight="1">
      <c r="A10" s="373">
        <v>3</v>
      </c>
      <c r="B10" t="s">
        <v>92</v>
      </c>
      <c r="C10" t="s">
        <v>66</v>
      </c>
      <c r="D10" t="s">
        <v>108</v>
      </c>
      <c r="E10">
        <v>3</v>
      </c>
      <c r="F10">
        <v>12</v>
      </c>
      <c r="H10">
        <v>8</v>
      </c>
      <c r="I10">
        <v>4</v>
      </c>
      <c r="J10">
        <v>0</v>
      </c>
      <c r="L10">
        <v>20</v>
      </c>
      <c r="M10" t="s">
        <v>1</v>
      </c>
      <c r="N10">
        <v>4</v>
      </c>
      <c r="P10">
        <v>50</v>
      </c>
      <c r="Q10" t="s">
        <v>1</v>
      </c>
      <c r="R10">
        <v>32</v>
      </c>
      <c r="T10">
        <v>18</v>
      </c>
      <c r="V10" s="130">
        <v>6.666666666666667</v>
      </c>
      <c r="X10" s="129">
        <v>16.666666666666668</v>
      </c>
      <c r="Y10" s="129" t="s">
        <v>1</v>
      </c>
      <c r="Z10" s="129">
        <v>10.666666666666666</v>
      </c>
    </row>
    <row r="11" spans="1:26" ht="12.75" customHeight="1">
      <c r="A11" s="373">
        <v>4</v>
      </c>
      <c r="B11" t="s">
        <v>121</v>
      </c>
      <c r="C11" t="s">
        <v>66</v>
      </c>
      <c r="D11" t="s">
        <v>108</v>
      </c>
      <c r="E11">
        <v>4</v>
      </c>
      <c r="F11">
        <v>16</v>
      </c>
      <c r="H11">
        <v>8</v>
      </c>
      <c r="I11">
        <v>3</v>
      </c>
      <c r="J11">
        <v>5</v>
      </c>
      <c r="L11">
        <v>19</v>
      </c>
      <c r="M11" t="s">
        <v>1</v>
      </c>
      <c r="N11">
        <v>13</v>
      </c>
      <c r="P11">
        <v>50</v>
      </c>
      <c r="Q11" t="s">
        <v>1</v>
      </c>
      <c r="R11">
        <v>43</v>
      </c>
      <c r="T11">
        <v>7</v>
      </c>
      <c r="V11" s="130">
        <v>4.75</v>
      </c>
      <c r="X11" s="129">
        <v>12.5</v>
      </c>
      <c r="Y11" s="129" t="s">
        <v>1</v>
      </c>
      <c r="Z11" s="129">
        <v>10.75</v>
      </c>
    </row>
    <row r="12" spans="1:26" ht="12.75" customHeight="1">
      <c r="A12" s="373">
        <v>5</v>
      </c>
      <c r="B12" t="s">
        <v>91</v>
      </c>
      <c r="C12" t="s">
        <v>66</v>
      </c>
      <c r="D12" t="s">
        <v>108</v>
      </c>
      <c r="E12">
        <v>4</v>
      </c>
      <c r="F12">
        <v>16</v>
      </c>
      <c r="H12">
        <v>8</v>
      </c>
      <c r="I12">
        <v>2</v>
      </c>
      <c r="J12">
        <v>6</v>
      </c>
      <c r="L12">
        <v>18</v>
      </c>
      <c r="M12" t="s">
        <v>1</v>
      </c>
      <c r="N12">
        <v>14</v>
      </c>
      <c r="P12">
        <v>59</v>
      </c>
      <c r="Q12" t="s">
        <v>1</v>
      </c>
      <c r="R12">
        <v>53</v>
      </c>
      <c r="T12">
        <v>6</v>
      </c>
      <c r="V12" s="130">
        <v>4.5</v>
      </c>
      <c r="X12" s="129">
        <v>14.75</v>
      </c>
      <c r="Y12" s="129" t="s">
        <v>1</v>
      </c>
      <c r="Z12" s="129">
        <v>13.25</v>
      </c>
    </row>
    <row r="13" spans="1:26" ht="12.75" customHeight="1">
      <c r="A13" s="373">
        <v>6</v>
      </c>
      <c r="B13" t="s">
        <v>83</v>
      </c>
      <c r="C13" t="s">
        <v>58</v>
      </c>
      <c r="D13" t="s">
        <v>108</v>
      </c>
      <c r="E13">
        <v>4</v>
      </c>
      <c r="F13">
        <v>16</v>
      </c>
      <c r="H13">
        <v>7</v>
      </c>
      <c r="I13">
        <v>3</v>
      </c>
      <c r="J13">
        <v>6</v>
      </c>
      <c r="L13">
        <v>17</v>
      </c>
      <c r="M13" t="s">
        <v>1</v>
      </c>
      <c r="N13">
        <v>15</v>
      </c>
      <c r="P13">
        <v>53</v>
      </c>
      <c r="Q13" t="s">
        <v>1</v>
      </c>
      <c r="R13">
        <v>50</v>
      </c>
      <c r="T13">
        <v>3</v>
      </c>
      <c r="V13" s="130">
        <v>4.25</v>
      </c>
      <c r="X13" s="129">
        <v>13.25</v>
      </c>
      <c r="Y13" s="129" t="s">
        <v>1</v>
      </c>
      <c r="Z13" s="129">
        <v>12.5</v>
      </c>
    </row>
    <row r="14" spans="1:26" ht="12.75" customHeight="1">
      <c r="A14" s="373">
        <v>7</v>
      </c>
      <c r="B14" t="s">
        <v>79</v>
      </c>
      <c r="C14" t="s">
        <v>54</v>
      </c>
      <c r="D14" t="s">
        <v>108</v>
      </c>
      <c r="E14">
        <v>3</v>
      </c>
      <c r="F14">
        <v>12</v>
      </c>
      <c r="H14">
        <v>7</v>
      </c>
      <c r="I14">
        <v>2</v>
      </c>
      <c r="J14">
        <v>3</v>
      </c>
      <c r="L14">
        <v>16</v>
      </c>
      <c r="M14" t="s">
        <v>1</v>
      </c>
      <c r="N14">
        <v>8</v>
      </c>
      <c r="P14">
        <v>41</v>
      </c>
      <c r="Q14" t="s">
        <v>1</v>
      </c>
      <c r="R14">
        <v>25</v>
      </c>
      <c r="T14">
        <v>16</v>
      </c>
      <c r="V14" s="130">
        <v>5.333333333333333</v>
      </c>
      <c r="X14" s="129">
        <v>13.666666666666666</v>
      </c>
      <c r="Y14" s="129" t="s">
        <v>1</v>
      </c>
      <c r="Z14" s="129">
        <v>8.333333333333334</v>
      </c>
    </row>
    <row r="15" spans="1:26" ht="12.75" customHeight="1">
      <c r="A15" s="373">
        <v>8</v>
      </c>
      <c r="B15" t="s">
        <v>85</v>
      </c>
      <c r="C15" t="s">
        <v>58</v>
      </c>
      <c r="D15" t="s">
        <v>108</v>
      </c>
      <c r="E15">
        <v>4</v>
      </c>
      <c r="F15">
        <v>16</v>
      </c>
      <c r="H15">
        <v>7</v>
      </c>
      <c r="I15">
        <v>2</v>
      </c>
      <c r="J15">
        <v>7</v>
      </c>
      <c r="L15">
        <v>16</v>
      </c>
      <c r="M15" t="s">
        <v>1</v>
      </c>
      <c r="N15">
        <v>16</v>
      </c>
      <c r="P15">
        <v>56</v>
      </c>
      <c r="Q15" t="s">
        <v>1</v>
      </c>
      <c r="R15">
        <v>49</v>
      </c>
      <c r="T15">
        <v>7</v>
      </c>
      <c r="V15" s="130">
        <v>4</v>
      </c>
      <c r="X15" s="129">
        <v>14</v>
      </c>
      <c r="Y15" s="129" t="s">
        <v>1</v>
      </c>
      <c r="Z15" s="129">
        <v>12.25</v>
      </c>
    </row>
    <row r="16" spans="1:26" ht="12.75" customHeight="1">
      <c r="A16" s="373">
        <v>9</v>
      </c>
      <c r="B16" t="s">
        <v>96</v>
      </c>
      <c r="C16" t="s">
        <v>70</v>
      </c>
      <c r="D16" t="s">
        <v>108</v>
      </c>
      <c r="E16">
        <v>4</v>
      </c>
      <c r="F16">
        <v>16</v>
      </c>
      <c r="H16">
        <v>7</v>
      </c>
      <c r="I16">
        <v>2</v>
      </c>
      <c r="J16">
        <v>7</v>
      </c>
      <c r="L16">
        <v>16</v>
      </c>
      <c r="M16" t="s">
        <v>1</v>
      </c>
      <c r="N16">
        <v>16</v>
      </c>
      <c r="P16">
        <v>47</v>
      </c>
      <c r="Q16" t="s">
        <v>1</v>
      </c>
      <c r="R16">
        <v>51</v>
      </c>
      <c r="T16">
        <v>-4</v>
      </c>
      <c r="V16" s="130">
        <v>4</v>
      </c>
      <c r="X16" s="129">
        <v>11.75</v>
      </c>
      <c r="Y16" s="129" t="s">
        <v>1</v>
      </c>
      <c r="Z16" s="129">
        <v>12.75</v>
      </c>
    </row>
    <row r="17" spans="1:26" ht="12.75" customHeight="1">
      <c r="A17" s="373">
        <v>10</v>
      </c>
      <c r="B17" t="s">
        <v>84</v>
      </c>
      <c r="C17" t="s">
        <v>58</v>
      </c>
      <c r="D17" t="s">
        <v>108</v>
      </c>
      <c r="E17">
        <v>4</v>
      </c>
      <c r="F17">
        <v>16</v>
      </c>
      <c r="H17">
        <v>4</v>
      </c>
      <c r="I17">
        <v>8</v>
      </c>
      <c r="J17">
        <v>4</v>
      </c>
      <c r="L17">
        <v>16</v>
      </c>
      <c r="M17" t="s">
        <v>1</v>
      </c>
      <c r="N17">
        <v>16</v>
      </c>
      <c r="P17">
        <v>47</v>
      </c>
      <c r="Q17" t="s">
        <v>1</v>
      </c>
      <c r="R17">
        <v>52</v>
      </c>
      <c r="T17">
        <v>-5</v>
      </c>
      <c r="V17" s="130">
        <v>4</v>
      </c>
      <c r="X17" s="129">
        <v>11.75</v>
      </c>
      <c r="Y17" s="129" t="s">
        <v>1</v>
      </c>
      <c r="Z17" s="129">
        <v>13</v>
      </c>
    </row>
    <row r="18" spans="1:26" ht="12.75" customHeight="1">
      <c r="A18" s="373">
        <v>11</v>
      </c>
      <c r="B18" t="s">
        <v>97</v>
      </c>
      <c r="C18" t="s">
        <v>70</v>
      </c>
      <c r="D18" t="s">
        <v>108</v>
      </c>
      <c r="E18">
        <v>4</v>
      </c>
      <c r="F18">
        <v>16</v>
      </c>
      <c r="H18">
        <v>6</v>
      </c>
      <c r="I18">
        <v>4</v>
      </c>
      <c r="J18">
        <v>6</v>
      </c>
      <c r="L18">
        <v>16</v>
      </c>
      <c r="M18" t="s">
        <v>1</v>
      </c>
      <c r="N18">
        <v>16</v>
      </c>
      <c r="P18">
        <v>50</v>
      </c>
      <c r="Q18" t="s">
        <v>1</v>
      </c>
      <c r="R18">
        <v>58</v>
      </c>
      <c r="T18">
        <v>-8</v>
      </c>
      <c r="V18" s="130">
        <v>4</v>
      </c>
      <c r="X18" s="129">
        <v>12.5</v>
      </c>
      <c r="Y18" s="129" t="s">
        <v>1</v>
      </c>
      <c r="Z18" s="129">
        <v>14.5</v>
      </c>
    </row>
    <row r="19" spans="1:26" ht="12.75" customHeight="1">
      <c r="A19" s="373">
        <v>12</v>
      </c>
      <c r="B19" t="s">
        <v>86</v>
      </c>
      <c r="C19" t="s">
        <v>58</v>
      </c>
      <c r="D19" t="s">
        <v>108</v>
      </c>
      <c r="E19">
        <v>4</v>
      </c>
      <c r="F19">
        <v>16</v>
      </c>
      <c r="H19">
        <v>6</v>
      </c>
      <c r="I19">
        <v>3</v>
      </c>
      <c r="J19">
        <v>7</v>
      </c>
      <c r="L19">
        <v>15</v>
      </c>
      <c r="M19" t="s">
        <v>1</v>
      </c>
      <c r="N19">
        <v>17</v>
      </c>
      <c r="P19">
        <v>52</v>
      </c>
      <c r="Q19" t="s">
        <v>1</v>
      </c>
      <c r="R19">
        <v>48</v>
      </c>
      <c r="T19">
        <v>4</v>
      </c>
      <c r="V19" s="130">
        <v>3.75</v>
      </c>
      <c r="X19" s="129">
        <v>13</v>
      </c>
      <c r="Y19" s="129" t="s">
        <v>1</v>
      </c>
      <c r="Z19" s="129">
        <v>12</v>
      </c>
    </row>
    <row r="20" spans="1:26" ht="12.75" customHeight="1">
      <c r="A20" s="373">
        <v>13</v>
      </c>
      <c r="B20" t="s">
        <v>78</v>
      </c>
      <c r="C20" t="s">
        <v>54</v>
      </c>
      <c r="D20" t="s">
        <v>108</v>
      </c>
      <c r="E20">
        <v>3</v>
      </c>
      <c r="F20">
        <v>12</v>
      </c>
      <c r="H20">
        <v>5</v>
      </c>
      <c r="I20">
        <v>4</v>
      </c>
      <c r="J20">
        <v>3</v>
      </c>
      <c r="L20">
        <v>14</v>
      </c>
      <c r="M20" t="s">
        <v>1</v>
      </c>
      <c r="N20">
        <v>10</v>
      </c>
      <c r="P20">
        <v>34</v>
      </c>
      <c r="Q20" t="s">
        <v>1</v>
      </c>
      <c r="R20">
        <v>30</v>
      </c>
      <c r="T20">
        <v>4</v>
      </c>
      <c r="V20" s="130">
        <v>4.666666666666667</v>
      </c>
      <c r="X20" s="129">
        <v>11.333333333333334</v>
      </c>
      <c r="Y20" s="129" t="s">
        <v>1</v>
      </c>
      <c r="Z20" s="129">
        <v>10</v>
      </c>
    </row>
    <row r="21" spans="1:26" ht="12.75" customHeight="1">
      <c r="A21" s="373">
        <v>14</v>
      </c>
      <c r="B21" t="s">
        <v>95</v>
      </c>
      <c r="C21" t="s">
        <v>66</v>
      </c>
      <c r="D21" t="s">
        <v>108</v>
      </c>
      <c r="E21">
        <v>3</v>
      </c>
      <c r="F21">
        <v>12</v>
      </c>
      <c r="H21">
        <v>6</v>
      </c>
      <c r="I21">
        <v>1</v>
      </c>
      <c r="J21">
        <v>5</v>
      </c>
      <c r="L21">
        <v>13</v>
      </c>
      <c r="M21" t="s">
        <v>1</v>
      </c>
      <c r="N21">
        <v>11</v>
      </c>
      <c r="P21">
        <v>43</v>
      </c>
      <c r="Q21" t="s">
        <v>1</v>
      </c>
      <c r="R21">
        <v>35</v>
      </c>
      <c r="T21">
        <v>8</v>
      </c>
      <c r="V21" s="130">
        <v>4.333333333333333</v>
      </c>
      <c r="X21" s="129">
        <v>14.333333333333334</v>
      </c>
      <c r="Y21" s="129" t="s">
        <v>1</v>
      </c>
      <c r="Z21" s="129">
        <v>11.666666666666666</v>
      </c>
    </row>
    <row r="22" spans="1:26" ht="12.75" customHeight="1">
      <c r="A22" s="373">
        <v>15</v>
      </c>
      <c r="B22" t="s">
        <v>88</v>
      </c>
      <c r="C22" t="s">
        <v>62</v>
      </c>
      <c r="D22" t="s">
        <v>108</v>
      </c>
      <c r="E22">
        <v>3</v>
      </c>
      <c r="F22">
        <v>12</v>
      </c>
      <c r="H22">
        <v>6</v>
      </c>
      <c r="I22">
        <v>1</v>
      </c>
      <c r="J22">
        <v>5</v>
      </c>
      <c r="L22">
        <v>13</v>
      </c>
      <c r="M22" t="s">
        <v>1</v>
      </c>
      <c r="N22">
        <v>11</v>
      </c>
      <c r="P22">
        <v>42</v>
      </c>
      <c r="Q22" t="s">
        <v>1</v>
      </c>
      <c r="R22">
        <v>50</v>
      </c>
      <c r="T22">
        <v>-8</v>
      </c>
      <c r="V22" s="130">
        <v>4.333333333333333</v>
      </c>
      <c r="X22" s="129">
        <v>14</v>
      </c>
      <c r="Y22" s="129" t="s">
        <v>1</v>
      </c>
      <c r="Z22" s="129">
        <v>16.666666666666668</v>
      </c>
    </row>
    <row r="23" spans="1:26" ht="12.75" customHeight="1">
      <c r="A23" s="373">
        <v>16</v>
      </c>
      <c r="B23" t="s">
        <v>89</v>
      </c>
      <c r="C23" t="s">
        <v>62</v>
      </c>
      <c r="D23" t="s">
        <v>108</v>
      </c>
      <c r="E23">
        <v>4</v>
      </c>
      <c r="F23">
        <v>16</v>
      </c>
      <c r="H23">
        <v>4</v>
      </c>
      <c r="I23">
        <v>5</v>
      </c>
      <c r="J23">
        <v>7</v>
      </c>
      <c r="L23">
        <v>13</v>
      </c>
      <c r="M23" t="s">
        <v>1</v>
      </c>
      <c r="N23">
        <v>19</v>
      </c>
      <c r="P23">
        <v>54</v>
      </c>
      <c r="Q23" t="s">
        <v>1</v>
      </c>
      <c r="R23">
        <v>58</v>
      </c>
      <c r="T23">
        <v>-4</v>
      </c>
      <c r="V23" s="130">
        <v>3.25</v>
      </c>
      <c r="X23" s="129">
        <v>13.5</v>
      </c>
      <c r="Y23" s="129" t="s">
        <v>1</v>
      </c>
      <c r="Z23" s="129">
        <v>14.5</v>
      </c>
    </row>
    <row r="24" spans="1:26" ht="12.75" customHeight="1">
      <c r="A24" s="373">
        <v>17</v>
      </c>
      <c r="B24" t="s">
        <v>80</v>
      </c>
      <c r="C24" t="s">
        <v>54</v>
      </c>
      <c r="D24" t="s">
        <v>108</v>
      </c>
      <c r="E24">
        <v>2</v>
      </c>
      <c r="F24">
        <v>8</v>
      </c>
      <c r="H24">
        <v>3</v>
      </c>
      <c r="I24">
        <v>4</v>
      </c>
      <c r="J24">
        <v>1</v>
      </c>
      <c r="L24">
        <v>10</v>
      </c>
      <c r="M24" t="s">
        <v>1</v>
      </c>
      <c r="N24">
        <v>6</v>
      </c>
      <c r="P24">
        <v>28</v>
      </c>
      <c r="Q24" t="s">
        <v>1</v>
      </c>
      <c r="R24">
        <v>20</v>
      </c>
      <c r="T24">
        <v>8</v>
      </c>
      <c r="V24" s="130">
        <v>5</v>
      </c>
      <c r="X24" s="129">
        <v>14</v>
      </c>
      <c r="Y24" s="129" t="s">
        <v>1</v>
      </c>
      <c r="Z24" s="129">
        <v>10</v>
      </c>
    </row>
    <row r="25" spans="1:26" ht="12.75" customHeight="1">
      <c r="A25" s="373">
        <v>18</v>
      </c>
      <c r="B25" t="s">
        <v>98</v>
      </c>
      <c r="C25" t="s">
        <v>70</v>
      </c>
      <c r="D25" t="s">
        <v>108</v>
      </c>
      <c r="E25">
        <v>2</v>
      </c>
      <c r="F25">
        <v>8</v>
      </c>
      <c r="H25">
        <v>4</v>
      </c>
      <c r="I25">
        <v>2</v>
      </c>
      <c r="J25">
        <v>2</v>
      </c>
      <c r="L25">
        <v>10</v>
      </c>
      <c r="M25" t="s">
        <v>1</v>
      </c>
      <c r="N25">
        <v>6</v>
      </c>
      <c r="P25">
        <v>25</v>
      </c>
      <c r="Q25" t="s">
        <v>1</v>
      </c>
      <c r="R25">
        <v>21</v>
      </c>
      <c r="T25">
        <v>4</v>
      </c>
      <c r="V25" s="130">
        <v>5</v>
      </c>
      <c r="X25" s="129">
        <v>12.5</v>
      </c>
      <c r="Y25" s="129" t="s">
        <v>1</v>
      </c>
      <c r="Z25" s="129">
        <v>10.5</v>
      </c>
    </row>
    <row r="26" spans="1:26" ht="12.75" customHeight="1">
      <c r="A26" s="373">
        <v>19</v>
      </c>
      <c r="B26" t="s">
        <v>87</v>
      </c>
      <c r="C26" t="s">
        <v>62</v>
      </c>
      <c r="D26" t="s">
        <v>108</v>
      </c>
      <c r="E26">
        <v>4</v>
      </c>
      <c r="F26">
        <v>16</v>
      </c>
      <c r="H26">
        <v>2</v>
      </c>
      <c r="I26">
        <v>6</v>
      </c>
      <c r="J26">
        <v>8</v>
      </c>
      <c r="L26">
        <v>10</v>
      </c>
      <c r="M26" t="s">
        <v>1</v>
      </c>
      <c r="N26">
        <v>22</v>
      </c>
      <c r="P26">
        <v>39</v>
      </c>
      <c r="Q26" t="s">
        <v>1</v>
      </c>
      <c r="R26">
        <v>51</v>
      </c>
      <c r="T26">
        <v>-12</v>
      </c>
      <c r="V26" s="130">
        <v>2.5</v>
      </c>
      <c r="X26" s="129">
        <v>9.75</v>
      </c>
      <c r="Y26" s="129" t="s">
        <v>1</v>
      </c>
      <c r="Z26" s="129">
        <v>12.75</v>
      </c>
    </row>
    <row r="27" spans="1:26" ht="12.75" customHeight="1">
      <c r="A27" s="373">
        <v>20</v>
      </c>
      <c r="B27" t="s">
        <v>93</v>
      </c>
      <c r="C27" t="s">
        <v>66</v>
      </c>
      <c r="D27" t="s">
        <v>108</v>
      </c>
      <c r="E27">
        <v>2</v>
      </c>
      <c r="F27">
        <v>8</v>
      </c>
      <c r="H27">
        <v>3</v>
      </c>
      <c r="I27">
        <v>1</v>
      </c>
      <c r="J27">
        <v>4</v>
      </c>
      <c r="L27">
        <v>7</v>
      </c>
      <c r="M27" t="s">
        <v>1</v>
      </c>
      <c r="N27">
        <v>9</v>
      </c>
      <c r="P27">
        <v>20</v>
      </c>
      <c r="Q27" t="s">
        <v>1</v>
      </c>
      <c r="R27">
        <v>27</v>
      </c>
      <c r="T27">
        <v>-7</v>
      </c>
      <c r="V27" s="130">
        <v>3.5</v>
      </c>
      <c r="X27" s="129">
        <v>10</v>
      </c>
      <c r="Y27" s="129" t="s">
        <v>1</v>
      </c>
      <c r="Z27" s="129">
        <v>13.5</v>
      </c>
    </row>
    <row r="28" spans="1:26" ht="12.75" customHeight="1">
      <c r="A28" s="373">
        <v>21</v>
      </c>
      <c r="B28" t="s">
        <v>101</v>
      </c>
      <c r="C28" t="s">
        <v>70</v>
      </c>
      <c r="D28" t="s">
        <v>108</v>
      </c>
      <c r="E28">
        <v>4</v>
      </c>
      <c r="F28">
        <v>16</v>
      </c>
      <c r="H28">
        <v>1</v>
      </c>
      <c r="I28">
        <v>4</v>
      </c>
      <c r="J28">
        <v>11</v>
      </c>
      <c r="L28">
        <v>6</v>
      </c>
      <c r="M28" t="s">
        <v>1</v>
      </c>
      <c r="N28">
        <v>26</v>
      </c>
      <c r="P28">
        <v>40</v>
      </c>
      <c r="Q28" t="s">
        <v>1</v>
      </c>
      <c r="R28">
        <v>61</v>
      </c>
      <c r="T28">
        <v>-21</v>
      </c>
      <c r="V28" s="130">
        <v>1.5</v>
      </c>
      <c r="X28" s="129">
        <v>10</v>
      </c>
      <c r="Y28" s="129" t="s">
        <v>1</v>
      </c>
      <c r="Z28" s="129">
        <v>15.25</v>
      </c>
    </row>
    <row r="29" spans="1:26" ht="12.75" customHeight="1">
      <c r="A29" s="373">
        <v>22</v>
      </c>
      <c r="B29" t="s">
        <v>90</v>
      </c>
      <c r="C29" t="s">
        <v>62</v>
      </c>
      <c r="D29" t="s">
        <v>108</v>
      </c>
      <c r="E29">
        <v>4</v>
      </c>
      <c r="F29">
        <v>16</v>
      </c>
      <c r="H29">
        <v>2</v>
      </c>
      <c r="I29">
        <v>2</v>
      </c>
      <c r="J29">
        <v>12</v>
      </c>
      <c r="L29">
        <v>6</v>
      </c>
      <c r="M29" t="s">
        <v>1</v>
      </c>
      <c r="N29">
        <v>26</v>
      </c>
      <c r="P29">
        <v>35</v>
      </c>
      <c r="Q29" t="s">
        <v>1</v>
      </c>
      <c r="R29">
        <v>67</v>
      </c>
      <c r="T29">
        <v>-32</v>
      </c>
      <c r="V29" s="130">
        <v>1.5</v>
      </c>
      <c r="X29" s="129">
        <v>8.75</v>
      </c>
      <c r="Y29" s="129" t="s">
        <v>1</v>
      </c>
      <c r="Z29" s="129">
        <v>16.75</v>
      </c>
    </row>
    <row r="30" spans="1:26" ht="12.75" customHeight="1">
      <c r="A30" s="373">
        <v>23</v>
      </c>
      <c r="B30" t="s">
        <v>122</v>
      </c>
      <c r="C30" t="s">
        <v>62</v>
      </c>
      <c r="D30" t="s">
        <v>108</v>
      </c>
      <c r="E30">
        <v>1</v>
      </c>
      <c r="F30">
        <v>4</v>
      </c>
      <c r="H30">
        <v>2</v>
      </c>
      <c r="I30">
        <v>1</v>
      </c>
      <c r="J30">
        <v>1</v>
      </c>
      <c r="L30">
        <v>5</v>
      </c>
      <c r="M30" t="s">
        <v>1</v>
      </c>
      <c r="N30">
        <v>3</v>
      </c>
      <c r="P30">
        <v>13</v>
      </c>
      <c r="Q30" t="s">
        <v>1</v>
      </c>
      <c r="R30">
        <v>13</v>
      </c>
      <c r="T30">
        <v>0</v>
      </c>
      <c r="V30" s="130">
        <v>5</v>
      </c>
      <c r="X30" s="129">
        <v>13</v>
      </c>
      <c r="Y30" s="129" t="s">
        <v>1</v>
      </c>
      <c r="Z30" s="129">
        <v>13</v>
      </c>
    </row>
    <row r="31" spans="1:26" ht="12.75" customHeight="1">
      <c r="A31" s="373">
        <v>24</v>
      </c>
      <c r="B31" t="s">
        <v>100</v>
      </c>
      <c r="C31" t="s">
        <v>70</v>
      </c>
      <c r="D31" t="s">
        <v>108</v>
      </c>
      <c r="E31">
        <v>2</v>
      </c>
      <c r="F31">
        <v>8</v>
      </c>
      <c r="H31">
        <v>0</v>
      </c>
      <c r="I31">
        <v>2</v>
      </c>
      <c r="J31">
        <v>6</v>
      </c>
      <c r="L31">
        <v>2</v>
      </c>
      <c r="M31" t="s">
        <v>1</v>
      </c>
      <c r="N31">
        <v>14</v>
      </c>
      <c r="P31">
        <v>19</v>
      </c>
      <c r="Q31" t="s">
        <v>1</v>
      </c>
      <c r="R31">
        <v>36</v>
      </c>
      <c r="T31">
        <v>-17</v>
      </c>
      <c r="V31" s="130">
        <v>1</v>
      </c>
      <c r="X31" s="129">
        <v>9.5</v>
      </c>
      <c r="Y31" s="129" t="s">
        <v>1</v>
      </c>
      <c r="Z31" s="129">
        <v>18</v>
      </c>
    </row>
    <row r="32" spans="22:26" ht="12.75" customHeight="1">
      <c r="V32" s="130"/>
      <c r="X32" s="129"/>
      <c r="Y32" s="129"/>
      <c r="Z32" s="129"/>
    </row>
    <row r="33" spans="22:26" ht="12.75" customHeight="1">
      <c r="V33" s="130"/>
      <c r="X33" s="129"/>
      <c r="Y33" s="129"/>
      <c r="Z33" s="129"/>
    </row>
    <row r="39" spans="3:11" ht="12.75">
      <c r="C39" s="2"/>
      <c r="D39" s="2"/>
      <c r="K39" s="1"/>
    </row>
    <row r="40" spans="3:11" ht="12.75">
      <c r="C40" s="2"/>
      <c r="D40" s="2"/>
      <c r="K40" s="1"/>
    </row>
    <row r="41" spans="3:11" ht="12.75">
      <c r="C41" s="2"/>
      <c r="D41" s="2"/>
      <c r="K41" s="1"/>
    </row>
    <row r="42" spans="3:11" ht="12.75">
      <c r="C42" s="2"/>
      <c r="D42" s="2"/>
      <c r="K42" s="1"/>
    </row>
    <row r="43" spans="3:11" ht="12.75">
      <c r="C43" s="2"/>
      <c r="D43" s="2"/>
      <c r="K43" s="1"/>
    </row>
    <row r="44" spans="3:11" ht="12.75">
      <c r="C44" s="2"/>
      <c r="D44" s="2"/>
      <c r="K44" s="1"/>
    </row>
    <row r="45" spans="3:11" ht="12.75">
      <c r="C45" s="2"/>
      <c r="D45" s="2"/>
      <c r="K45" s="1"/>
    </row>
    <row r="46" spans="3:11" ht="12.75">
      <c r="C46" s="2"/>
      <c r="D46" s="2"/>
      <c r="K46" s="1"/>
    </row>
    <row r="47" spans="3:11" ht="12.75">
      <c r="C47" s="2"/>
      <c r="D47" s="2"/>
      <c r="K47" s="1"/>
    </row>
    <row r="48" spans="3:11" ht="12.75">
      <c r="C48" s="2"/>
      <c r="D48" s="2"/>
      <c r="K48" s="1"/>
    </row>
    <row r="49" spans="3:11" ht="12.75">
      <c r="C49" s="2"/>
      <c r="D49" s="2"/>
      <c r="K49" s="1"/>
    </row>
    <row r="50" spans="3:11" ht="12.75">
      <c r="C50" s="2"/>
      <c r="D50" s="2"/>
      <c r="K50" s="1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</sheetData>
  <sheetProtection/>
  <autoFilter ref="B7:Z33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82">
        <v>10</v>
      </c>
      <c r="W1" s="483"/>
      <c r="X1" s="484"/>
      <c r="Y1" s="125"/>
      <c r="Z1" s="125"/>
      <c r="AA1" s="125"/>
      <c r="AB1" s="125"/>
      <c r="AC1" s="125"/>
      <c r="AD1" s="125"/>
      <c r="AN1" s="474" t="s">
        <v>4</v>
      </c>
      <c r="AO1" s="474"/>
      <c r="AP1" s="474"/>
      <c r="AQ1" s="430">
        <v>44899</v>
      </c>
      <c r="AR1" s="430"/>
      <c r="AS1" s="430"/>
      <c r="AT1" s="430"/>
      <c r="AU1" s="430"/>
      <c r="AV1" s="430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48" t="s">
        <v>108</v>
      </c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47" t="s">
        <v>58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53" t="s">
        <v>0</v>
      </c>
      <c r="Q3" s="481" t="s">
        <v>54</v>
      </c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54"/>
      <c r="AI3" s="475">
        <f>AN34</f>
        <v>11</v>
      </c>
      <c r="AJ3" s="475"/>
      <c r="AK3" s="55" t="s">
        <v>1</v>
      </c>
      <c r="AL3" s="55"/>
      <c r="AM3" s="55"/>
      <c r="AN3" s="475">
        <f>AQ34</f>
        <v>21</v>
      </c>
      <c r="AO3" s="475"/>
      <c r="AP3" s="54"/>
      <c r="AQ3" s="54"/>
      <c r="AR3" s="475">
        <f>AS35</f>
        <v>42</v>
      </c>
      <c r="AS3" s="475"/>
      <c r="AT3" s="55" t="s">
        <v>1</v>
      </c>
      <c r="AU3" s="475">
        <f>AV35</f>
        <v>55</v>
      </c>
      <c r="AV3" s="475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76" t="s">
        <v>5</v>
      </c>
      <c r="G5" s="476"/>
      <c r="H5" s="476"/>
      <c r="I5" s="476"/>
      <c r="J5" s="476"/>
      <c r="K5" s="476"/>
      <c r="L5" s="476"/>
      <c r="M5" s="476"/>
      <c r="N5" s="476"/>
      <c r="O5" s="476"/>
      <c r="P5" s="476"/>
      <c r="Y5" s="459" t="s">
        <v>6</v>
      </c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49" t="s">
        <v>84</v>
      </c>
      <c r="G6" s="449"/>
      <c r="H6" s="449"/>
      <c r="I6" s="449"/>
      <c r="J6" s="449"/>
      <c r="K6" s="449"/>
      <c r="L6" s="449"/>
      <c r="M6" s="449"/>
      <c r="N6" s="449"/>
      <c r="O6" s="449"/>
      <c r="P6" s="449"/>
      <c r="X6" s="61">
        <v>5</v>
      </c>
      <c r="Y6" s="449" t="s">
        <v>78</v>
      </c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49" t="s">
        <v>86</v>
      </c>
      <c r="G7" s="449"/>
      <c r="H7" s="449"/>
      <c r="I7" s="449"/>
      <c r="J7" s="449"/>
      <c r="K7" s="449"/>
      <c r="L7" s="449"/>
      <c r="M7" s="449"/>
      <c r="N7" s="449"/>
      <c r="O7" s="449"/>
      <c r="P7" s="449"/>
      <c r="X7" s="61">
        <v>6</v>
      </c>
      <c r="Y7" s="449" t="s">
        <v>81</v>
      </c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49" t="s">
        <v>85</v>
      </c>
      <c r="G8" s="449"/>
      <c r="H8" s="449"/>
      <c r="I8" s="449"/>
      <c r="J8" s="449"/>
      <c r="K8" s="449"/>
      <c r="L8" s="449"/>
      <c r="M8" s="449"/>
      <c r="N8" s="449"/>
      <c r="O8" s="449"/>
      <c r="P8" s="449"/>
      <c r="X8" s="61">
        <v>7</v>
      </c>
      <c r="Y8" s="449" t="s">
        <v>79</v>
      </c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49" t="s">
        <v>83</v>
      </c>
      <c r="G9" s="449"/>
      <c r="H9" s="449"/>
      <c r="I9" s="449"/>
      <c r="J9" s="449"/>
      <c r="K9" s="449"/>
      <c r="L9" s="449"/>
      <c r="M9" s="449"/>
      <c r="N9" s="449"/>
      <c r="O9" s="449"/>
      <c r="P9" s="449"/>
      <c r="X9" s="61">
        <v>8</v>
      </c>
      <c r="Y9" s="449" t="s">
        <v>82</v>
      </c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60" t="str">
        <f>IF(ISBLANK($F$6),"",$F$6)</f>
        <v>RADMER, Thomas</v>
      </c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53" t="s">
        <v>0</v>
      </c>
      <c r="P11" s="48">
        <v>5</v>
      </c>
      <c r="Q11" s="460" t="str">
        <f>IF(ISBLANK($Y$6),"",$Y$6)</f>
        <v>KANDZIORA, Dirk</v>
      </c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E11" s="418">
        <v>0</v>
      </c>
      <c r="AF11" s="418"/>
      <c r="AG11" s="53" t="s">
        <v>1</v>
      </c>
      <c r="AH11" s="419">
        <v>2</v>
      </c>
      <c r="AI11" s="419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60" t="str">
        <f>IF(ISBLANK($F$7),"",$F$7)</f>
        <v>BECKER, Marcel</v>
      </c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53" t="s">
        <v>0</v>
      </c>
      <c r="P12" s="48">
        <v>6</v>
      </c>
      <c r="Q12" s="460" t="str">
        <f>IF(ISBLANK($Y$7),"",$Y$7)</f>
        <v>KUHN, Jörg</v>
      </c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E12" s="418">
        <v>2</v>
      </c>
      <c r="AF12" s="418"/>
      <c r="AG12" s="53" t="s">
        <v>1</v>
      </c>
      <c r="AH12" s="419">
        <v>4</v>
      </c>
      <c r="AI12" s="419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0</v>
      </c>
      <c r="AR12" s="65" t="str">
        <f>IF(ISNUMBER(AH12),":","")</f>
        <v>:</v>
      </c>
      <c r="AS12" s="65">
        <f>IF(ISNUMBER(AH12),SUM($AM$11:AM12),"")</f>
        <v>4</v>
      </c>
      <c r="AT12" s="64">
        <f>IF(ISNUMBER(AH12),SUM($AE$11:AF12),"")</f>
        <v>2</v>
      </c>
      <c r="AU12" s="65" t="str">
        <f>IF(ISNUMBER(AH12),":","")</f>
        <v>:</v>
      </c>
      <c r="AV12" s="65">
        <f>IF(ISNUMBER(AH12),SUM($AH$11:AI12),"")</f>
        <v>6</v>
      </c>
      <c r="AW12" s="47"/>
    </row>
    <row r="13" spans="3:49" ht="21.75" customHeight="1">
      <c r="C13" s="60">
        <v>3</v>
      </c>
      <c r="D13" s="460" t="str">
        <f>IF(ISBLANK($F$8),"",$F$8)</f>
        <v>SITTINIERI, Marco</v>
      </c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53" t="s">
        <v>0</v>
      </c>
      <c r="P13" s="48">
        <v>7</v>
      </c>
      <c r="Q13" s="460" t="str">
        <f>IF(ISBLANK($Y$8),"",$Y$8)</f>
        <v>SOCHA, Marcus</v>
      </c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E13" s="418">
        <v>1</v>
      </c>
      <c r="AF13" s="418"/>
      <c r="AG13" s="53" t="s">
        <v>1</v>
      </c>
      <c r="AH13" s="419">
        <v>3</v>
      </c>
      <c r="AI13" s="419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60" t="str">
        <f>IF(ISBLANK($F$9),"",$F$9)</f>
        <v>BASTIAN, Detlef</v>
      </c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53" t="s">
        <v>0</v>
      </c>
      <c r="P14" s="48">
        <v>8</v>
      </c>
      <c r="Q14" s="460" t="str">
        <f>IF(ISBLANK($Y$9),"",$Y$9)</f>
        <v>SCHMIDT, Robin</v>
      </c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E14" s="418">
        <v>3</v>
      </c>
      <c r="AF14" s="418"/>
      <c r="AG14" s="53" t="s">
        <v>1</v>
      </c>
      <c r="AH14" s="419">
        <v>5</v>
      </c>
      <c r="AI14" s="419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0</v>
      </c>
      <c r="AR14" s="65" t="str">
        <f>IF(ISNUMBER(AH14),":","")</f>
        <v>:</v>
      </c>
      <c r="AS14" s="65">
        <f>IF(ISNUMBER(AH14),SUM($AM$11:AM14),"")</f>
        <v>8</v>
      </c>
      <c r="AT14" s="64">
        <f>IF(ISNUMBER(AH14),SUM($AE$11:AF14),"")</f>
        <v>6</v>
      </c>
      <c r="AU14" s="65" t="str">
        <f>IF(ISNUMBER(AH14),":","")</f>
        <v>:</v>
      </c>
      <c r="AV14" s="65">
        <f>IF(ISNUMBER(AH14),SUM($AH$11:AI14),"")</f>
        <v>14</v>
      </c>
      <c r="AW14" s="47"/>
    </row>
    <row r="15" spans="3:49" ht="21.75" customHeight="1">
      <c r="C15" s="60">
        <v>2</v>
      </c>
      <c r="D15" s="460" t="str">
        <f>IF(ISBLANK($F$7),"",$F$7)</f>
        <v>BECKER, Marcel</v>
      </c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53" t="s">
        <v>0</v>
      </c>
      <c r="P15" s="48">
        <v>5</v>
      </c>
      <c r="Q15" s="460" t="str">
        <f>IF(ISBLANK($Y$6),"",$Y$6)</f>
        <v>KANDZIORA, Dirk</v>
      </c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E15" s="418">
        <v>2</v>
      </c>
      <c r="AF15" s="418"/>
      <c r="AG15" s="53" t="s">
        <v>1</v>
      </c>
      <c r="AH15" s="419">
        <v>1</v>
      </c>
      <c r="AI15" s="419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60" t="str">
        <f>IF(ISBLANK($F$8),"",$F$8)</f>
        <v>SITTINIERI, Marco</v>
      </c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53" t="s">
        <v>0</v>
      </c>
      <c r="P16" s="48">
        <v>6</v>
      </c>
      <c r="Q16" s="460" t="str">
        <f>IF(ISBLANK($Y$7),"",$Y$7)</f>
        <v>KUHN, Jörg</v>
      </c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E16" s="418">
        <v>6</v>
      </c>
      <c r="AF16" s="418"/>
      <c r="AG16" s="53" t="s">
        <v>1</v>
      </c>
      <c r="AH16" s="419">
        <v>6</v>
      </c>
      <c r="AI16" s="419"/>
      <c r="AJ16" s="55"/>
      <c r="AL16" s="54">
        <f t="shared" si="0"/>
        <v>1</v>
      </c>
      <c r="AM16" s="56">
        <f t="shared" si="1"/>
        <v>1</v>
      </c>
      <c r="AO16" s="47">
        <v>8</v>
      </c>
      <c r="AQ16" s="64">
        <f>IF(ISNUMBER(AH16),SUM($AL$11:AL16),"")</f>
        <v>3</v>
      </c>
      <c r="AR16" s="65" t="str">
        <f>IF(ISNUMBER(AH16),":","")</f>
        <v>:</v>
      </c>
      <c r="AS16" s="65">
        <f>IF(ISNUMBER(AH16),SUM($AM$11:AM16),"")</f>
        <v>9</v>
      </c>
      <c r="AT16" s="64">
        <f>IF(ISNUMBER(AH16),SUM($AE$11:AF16),"")</f>
        <v>14</v>
      </c>
      <c r="AU16" s="65" t="str">
        <f>IF(ISNUMBER(AH16),":","")</f>
        <v>:</v>
      </c>
      <c r="AV16" s="65">
        <f>IF(ISNUMBER(AH16),SUM($AH$11:AI16),"")</f>
        <v>21</v>
      </c>
      <c r="AW16" s="47"/>
    </row>
    <row r="17" spans="3:49" ht="21.75" customHeight="1">
      <c r="C17" s="60">
        <v>4</v>
      </c>
      <c r="D17" s="460" t="str">
        <f>IF(ISBLANK($F$9),"",$F$9)</f>
        <v>BASTIAN, Detlef</v>
      </c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53" t="s">
        <v>0</v>
      </c>
      <c r="P17" s="48">
        <v>7</v>
      </c>
      <c r="Q17" s="460" t="str">
        <f>IF(ISBLANK($Y$8),"",$Y$8)</f>
        <v>SOCHA, Marcus</v>
      </c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E17" s="418">
        <v>3</v>
      </c>
      <c r="AF17" s="418"/>
      <c r="AG17" s="53" t="s">
        <v>1</v>
      </c>
      <c r="AH17" s="419">
        <v>2</v>
      </c>
      <c r="AI17" s="419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60" t="str">
        <f>IF(ISBLANK($F$6),"",$F$6)</f>
        <v>RADMER, Thomas</v>
      </c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53" t="s">
        <v>0</v>
      </c>
      <c r="P18" s="48">
        <v>8</v>
      </c>
      <c r="Q18" s="460" t="str">
        <f>IF(ISBLANK($Y$9),"",$Y$9)</f>
        <v>SCHMIDT, Robin</v>
      </c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E18" s="418">
        <v>4</v>
      </c>
      <c r="AF18" s="418"/>
      <c r="AG18" s="53" t="s">
        <v>1</v>
      </c>
      <c r="AH18" s="419">
        <v>4</v>
      </c>
      <c r="AI18" s="419"/>
      <c r="AJ18" s="55"/>
      <c r="AL18" s="54">
        <f t="shared" si="0"/>
        <v>1</v>
      </c>
      <c r="AM18" s="56">
        <f t="shared" si="1"/>
        <v>1</v>
      </c>
      <c r="AO18" s="47">
        <v>5</v>
      </c>
      <c r="AQ18" s="64">
        <f>IF(ISNUMBER(AH18),SUM($AL$11:AL18),"")</f>
        <v>6</v>
      </c>
      <c r="AR18" s="65" t="str">
        <f>IF(ISNUMBER(AH18),":","")</f>
        <v>:</v>
      </c>
      <c r="AS18" s="65">
        <f>IF(ISNUMBER(AH18),SUM($AM$11:AM18),"")</f>
        <v>10</v>
      </c>
      <c r="AT18" s="64">
        <f>IF(ISNUMBER(AH18),SUM($AE$11:AF18),"")</f>
        <v>21</v>
      </c>
      <c r="AU18" s="65" t="str">
        <f>IF(ISNUMBER(AH18),":","")</f>
        <v>:</v>
      </c>
      <c r="AV18" s="65">
        <f>IF(ISNUMBER(AH18),SUM($AH$11:AI18),"")</f>
        <v>27</v>
      </c>
      <c r="AW18" s="47"/>
    </row>
    <row r="19" spans="3:49" ht="21.75" customHeight="1">
      <c r="C19" s="60">
        <v>4</v>
      </c>
      <c r="D19" s="460" t="str">
        <f>IF(ISBLANK($F$9),"",$F$9)</f>
        <v>BASTIAN, Detlef</v>
      </c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53" t="s">
        <v>0</v>
      </c>
      <c r="P19" s="48">
        <v>6</v>
      </c>
      <c r="Q19" s="460" t="str">
        <f>IF(ISBLANK($Y$7),"",$Y$7)</f>
        <v>KUHN, Jörg</v>
      </c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E19" s="418">
        <v>2</v>
      </c>
      <c r="AF19" s="418"/>
      <c r="AG19" s="53" t="s">
        <v>1</v>
      </c>
      <c r="AH19" s="419">
        <v>7</v>
      </c>
      <c r="AI19" s="419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60" t="str">
        <f>IF(ISBLANK($F$8),"",$F$8)</f>
        <v>SITTINIERI, Marco</v>
      </c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53" t="s">
        <v>0</v>
      </c>
      <c r="P20" s="48">
        <v>5</v>
      </c>
      <c r="Q20" s="460" t="str">
        <f>IF(ISBLANK($Y$6),"",$Y$6)</f>
        <v>KANDZIORA, Dirk</v>
      </c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E20" s="418">
        <v>1</v>
      </c>
      <c r="AF20" s="418"/>
      <c r="AG20" s="53" t="s">
        <v>1</v>
      </c>
      <c r="AH20" s="419">
        <v>2</v>
      </c>
      <c r="AI20" s="419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6</v>
      </c>
      <c r="AR20" s="65" t="str">
        <f>IF(ISNUMBER(AH20),":","")</f>
        <v>:</v>
      </c>
      <c r="AS20" s="65">
        <f>IF(ISNUMBER(AH20),SUM($AM$11:AM20),"")</f>
        <v>14</v>
      </c>
      <c r="AT20" s="64">
        <f>IF(ISNUMBER(AH20),SUM($AE$11:AF20),"")</f>
        <v>24</v>
      </c>
      <c r="AU20" s="65" t="str">
        <f>IF(ISNUMBER(AH20),":","")</f>
        <v>:</v>
      </c>
      <c r="AV20" s="65">
        <f>IF(ISNUMBER(AH20),SUM($AH$11:AI20),"")</f>
        <v>36</v>
      </c>
      <c r="AW20" s="47"/>
    </row>
    <row r="21" spans="3:49" ht="21.75" customHeight="1">
      <c r="C21" s="60">
        <v>2</v>
      </c>
      <c r="D21" s="460" t="str">
        <f>IF(ISBLANK($F$7),"",$F$7)</f>
        <v>BECKER, Marcel</v>
      </c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53" t="s">
        <v>0</v>
      </c>
      <c r="P21" s="48">
        <v>8</v>
      </c>
      <c r="Q21" s="460" t="str">
        <f>IF(ISBLANK($Y$9),"",$Y$9)</f>
        <v>SCHMIDT, Robin</v>
      </c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E21" s="418">
        <v>5</v>
      </c>
      <c r="AF21" s="418"/>
      <c r="AG21" s="53" t="s">
        <v>1</v>
      </c>
      <c r="AH21" s="419">
        <v>6</v>
      </c>
      <c r="AI21" s="419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60" t="str">
        <f>IF(ISBLANK($F$6),"",$F$6)</f>
        <v>RADMER, Thomas</v>
      </c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53" t="s">
        <v>0</v>
      </c>
      <c r="P22" s="48">
        <v>7</v>
      </c>
      <c r="Q22" s="460" t="str">
        <f>IF(ISBLANK($Y$8),"",$Y$8)</f>
        <v>SOCHA, Marcus</v>
      </c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E22" s="418">
        <v>3</v>
      </c>
      <c r="AF22" s="418"/>
      <c r="AG22" s="53" t="s">
        <v>1</v>
      </c>
      <c r="AH22" s="419">
        <v>3</v>
      </c>
      <c r="AI22" s="419"/>
      <c r="AJ22" s="55"/>
      <c r="AL22" s="54">
        <f t="shared" si="0"/>
        <v>1</v>
      </c>
      <c r="AM22" s="56">
        <f t="shared" si="1"/>
        <v>1</v>
      </c>
      <c r="AO22" s="47">
        <v>6</v>
      </c>
      <c r="AQ22" s="64">
        <f>IF(ISNUMBER(AH22),SUM($AL$11:AL22),"")</f>
        <v>7</v>
      </c>
      <c r="AR22" s="65" t="str">
        <f>IF(ISNUMBER(AH22),":","")</f>
        <v>:</v>
      </c>
      <c r="AS22" s="65">
        <f>IF(ISNUMBER(AH22),SUM($AM$11:AM22),"")</f>
        <v>17</v>
      </c>
      <c r="AT22" s="64">
        <f>IF(ISNUMBER(AH22),SUM($AE$11:AF22),"")</f>
        <v>32</v>
      </c>
      <c r="AU22" s="65" t="str">
        <f>IF(ISNUMBER(AH22),":","")</f>
        <v>:</v>
      </c>
      <c r="AV22" s="65">
        <f>IF(ISNUMBER(AH22),SUM($AH$11:AI22),"")</f>
        <v>45</v>
      </c>
      <c r="AW22" s="47"/>
    </row>
    <row r="23" spans="3:49" ht="21.75" customHeight="1">
      <c r="C23" s="60">
        <v>1</v>
      </c>
      <c r="D23" s="460" t="str">
        <f>IF(ISBLANK($F$6),"",$F$6)</f>
        <v>RADMER, Thomas</v>
      </c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53" t="s">
        <v>0</v>
      </c>
      <c r="P23" s="48">
        <v>6</v>
      </c>
      <c r="Q23" s="460" t="str">
        <f>IF(ISBLANK($Y$7),"",$Y$7)</f>
        <v>KUHN, Jörg</v>
      </c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E23" s="418">
        <v>3</v>
      </c>
      <c r="AF23" s="418"/>
      <c r="AG23" s="53" t="s">
        <v>1</v>
      </c>
      <c r="AH23" s="419">
        <v>3</v>
      </c>
      <c r="AI23" s="419"/>
      <c r="AJ23" s="55"/>
      <c r="AL23" s="54">
        <f t="shared" si="0"/>
        <v>1</v>
      </c>
      <c r="AM23" s="56">
        <f t="shared" si="1"/>
        <v>1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60" t="str">
        <f>IF(ISBLANK($F$9),"",$F$9)</f>
        <v>BASTIAN, Detlef</v>
      </c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53" t="s">
        <v>0</v>
      </c>
      <c r="P24" s="48">
        <v>5</v>
      </c>
      <c r="Q24" s="460" t="str">
        <f>IF(ISBLANK($Y$6),"",$Y$6)</f>
        <v>KANDZIORA, Dirk</v>
      </c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E24" s="418">
        <v>5</v>
      </c>
      <c r="AF24" s="418"/>
      <c r="AG24" s="53" t="s">
        <v>1</v>
      </c>
      <c r="AH24" s="419">
        <v>5</v>
      </c>
      <c r="AI24" s="419"/>
      <c r="AJ24" s="55"/>
      <c r="AL24" s="54">
        <f t="shared" si="0"/>
        <v>1</v>
      </c>
      <c r="AM24" s="56">
        <f t="shared" si="1"/>
        <v>1</v>
      </c>
      <c r="AO24" s="47">
        <v>8</v>
      </c>
      <c r="AQ24" s="64">
        <f>IF(ISNUMBER(AH24),SUM($AL$11:AL24),"")</f>
        <v>9</v>
      </c>
      <c r="AR24" s="65" t="str">
        <f>IF(ISNUMBER(AH24),":","")</f>
        <v>:</v>
      </c>
      <c r="AS24" s="65">
        <f>IF(ISNUMBER(AH24),SUM($AM$11:AM24),"")</f>
        <v>19</v>
      </c>
      <c r="AT24" s="64">
        <f>IF(ISNUMBER(AH24),SUM($AE$11:AF24),"")</f>
        <v>40</v>
      </c>
      <c r="AU24" s="65" t="str">
        <f>IF(ISNUMBER(AH24),":","")</f>
        <v>:</v>
      </c>
      <c r="AV24" s="65">
        <f>IF(ISNUMBER(AH24),SUM($AH$11:AI24),"")</f>
        <v>53</v>
      </c>
      <c r="AW24" s="47"/>
    </row>
    <row r="25" spans="3:49" ht="21.75" customHeight="1">
      <c r="C25" s="60">
        <v>3</v>
      </c>
      <c r="D25" s="460" t="str">
        <f>IF(ISBLANK($F$8),"",$F$8)</f>
        <v>SITTINIERI, Marco</v>
      </c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53" t="s">
        <v>0</v>
      </c>
      <c r="P25" s="48">
        <v>8</v>
      </c>
      <c r="Q25" s="460" t="str">
        <f>IF(ISBLANK($Y$9),"",$Y$9)</f>
        <v>SCHMIDT, Robin</v>
      </c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E25" s="418">
        <v>2</v>
      </c>
      <c r="AF25" s="418"/>
      <c r="AG25" s="53" t="s">
        <v>1</v>
      </c>
      <c r="AH25" s="419">
        <v>0</v>
      </c>
      <c r="AI25" s="419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60" t="str">
        <f>IF(ISBLANK($F$7),"",$F$7)</f>
        <v>BECKER, Marcel</v>
      </c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53" t="s">
        <v>0</v>
      </c>
      <c r="P26" s="48">
        <v>7</v>
      </c>
      <c r="Q26" s="460" t="str">
        <f>IF(ISBLANK($Y$8),"",$Y$8)</f>
        <v>SOCHA, Marcus</v>
      </c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E26" s="418">
        <v>0</v>
      </c>
      <c r="AF26" s="418"/>
      <c r="AG26" s="53" t="s">
        <v>1</v>
      </c>
      <c r="AH26" s="419">
        <v>2</v>
      </c>
      <c r="AI26" s="419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11</v>
      </c>
      <c r="AR26" s="65" t="str">
        <f>IF(ISNUMBER(AH26),":","")</f>
        <v>:</v>
      </c>
      <c r="AS26" s="65">
        <f>IF(ISNUMBER(AH26),SUM($AM$11:AM26),"")</f>
        <v>21</v>
      </c>
      <c r="AT26" s="64">
        <f>IF(ISNUMBER(AH26),SUM($AE$11:AF26),"")</f>
        <v>42</v>
      </c>
      <c r="AU26" s="65" t="str">
        <f>IF(ISNUMBER(AH26),":","")</f>
        <v>:</v>
      </c>
      <c r="AV26" s="65">
        <f>IF(ISNUMBER(AH26),SUM($AH$11:AI26),"")</f>
        <v>55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66" t="str">
        <f>IF(ISBLANK($Y$6),"",$Y$6)</f>
        <v>KANDZIORA, Dirk</v>
      </c>
      <c r="K28" s="466"/>
      <c r="L28" s="466"/>
      <c r="M28" s="466"/>
      <c r="N28" s="466"/>
      <c r="O28" s="467"/>
      <c r="P28" s="70">
        <v>6</v>
      </c>
      <c r="Q28" s="466" t="str">
        <f>IF(ISBLANK($Y$7),"",$Y$7)</f>
        <v>KUHN, Jörg</v>
      </c>
      <c r="R28" s="466"/>
      <c r="S28" s="466"/>
      <c r="T28" s="466"/>
      <c r="U28" s="466"/>
      <c r="V28" s="467"/>
      <c r="W28" s="70">
        <v>7</v>
      </c>
      <c r="X28" s="472" t="str">
        <f>IF(ISBLANK($Y$8),"",$Y$8)</f>
        <v>SOCHA, Marcus</v>
      </c>
      <c r="Y28" s="472"/>
      <c r="Z28" s="472"/>
      <c r="AA28" s="472"/>
      <c r="AB28" s="472"/>
      <c r="AC28" s="473"/>
      <c r="AD28" s="70">
        <v>8</v>
      </c>
      <c r="AE28" s="472" t="str">
        <f>IF(ISBLANK($Y$9),"",$Y$9)</f>
        <v>SCHMIDT, Robin</v>
      </c>
      <c r="AF28" s="472"/>
      <c r="AG28" s="472"/>
      <c r="AH28" s="472"/>
      <c r="AI28" s="472"/>
      <c r="AJ28" s="473"/>
      <c r="AK28" s="71"/>
      <c r="AL28" s="71"/>
      <c r="AM28" s="71"/>
      <c r="AN28" s="463" t="s">
        <v>7</v>
      </c>
      <c r="AO28" s="464"/>
      <c r="AP28" s="464"/>
      <c r="AQ28" s="464"/>
      <c r="AR28" s="465"/>
      <c r="AS28" s="463" t="s">
        <v>8</v>
      </c>
      <c r="AT28" s="464"/>
      <c r="AU28" s="464"/>
      <c r="AV28" s="464"/>
      <c r="AW28" s="465"/>
    </row>
    <row r="29" spans="3:49" s="66" customFormat="1" ht="18.75" customHeight="1">
      <c r="C29" s="75">
        <v>1</v>
      </c>
      <c r="D29" s="461" t="str">
        <f>IF(ISBLANK($F$6),"",$F$6)</f>
        <v>RADMER, Thomas</v>
      </c>
      <c r="E29" s="461"/>
      <c r="F29" s="461"/>
      <c r="G29" s="461"/>
      <c r="H29" s="462"/>
      <c r="I29" s="477">
        <f>IF(ISNUMBER(AE11),AE11,"")</f>
        <v>0</v>
      </c>
      <c r="J29" s="478"/>
      <c r="K29" s="478"/>
      <c r="L29" s="73" t="s">
        <v>1</v>
      </c>
      <c r="M29" s="479">
        <f>IF(ISNUMBER(AH11),AH11,"")</f>
        <v>2</v>
      </c>
      <c r="N29" s="479"/>
      <c r="O29" s="480"/>
      <c r="P29" s="468">
        <f>IF(ISNUMBER(AE23),AE23,"")</f>
        <v>3</v>
      </c>
      <c r="Q29" s="469"/>
      <c r="R29" s="469"/>
      <c r="S29" s="73" t="s">
        <v>1</v>
      </c>
      <c r="T29" s="470">
        <f>IF(ISNUMBER(AH23),AH23,"")</f>
        <v>3</v>
      </c>
      <c r="U29" s="470"/>
      <c r="V29" s="471"/>
      <c r="W29" s="468">
        <f>IF(ISNUMBER(AE22),AE22,"")</f>
        <v>3</v>
      </c>
      <c r="X29" s="469"/>
      <c r="Y29" s="469"/>
      <c r="Z29" s="73" t="s">
        <v>1</v>
      </c>
      <c r="AA29" s="470">
        <f>IF(ISNUMBER(AH22),AH22,"")</f>
        <v>3</v>
      </c>
      <c r="AB29" s="470"/>
      <c r="AC29" s="471"/>
      <c r="AD29" s="468">
        <f>IF(ISNUMBER(AE18),AE18,"")</f>
        <v>4</v>
      </c>
      <c r="AE29" s="469"/>
      <c r="AF29" s="469"/>
      <c r="AG29" s="73" t="s">
        <v>1</v>
      </c>
      <c r="AH29" s="470">
        <f>IF(ISNUMBER(AH18),AH18,"")</f>
        <v>4</v>
      </c>
      <c r="AI29" s="470"/>
      <c r="AJ29" s="471"/>
      <c r="AK29" s="68"/>
      <c r="AL29" s="68"/>
      <c r="AM29" s="68"/>
      <c r="AN29" s="468">
        <f>IF(ISBLANK(F6),"",IF(ISNUMBER(AH11),SUMIF(D11:N26,D29,AL11:AL26),""))</f>
        <v>3</v>
      </c>
      <c r="AO29" s="469"/>
      <c r="AP29" s="73" t="s">
        <v>1</v>
      </c>
      <c r="AQ29" s="470">
        <f>IF(ISBLANK(F6),"",IF(ISNUMBER(AH11),SUMIF(D11:N26,D29,AM11:AM26),""))</f>
        <v>5</v>
      </c>
      <c r="AR29" s="471"/>
      <c r="AS29" s="468">
        <f>IF(ISBLANK(F6),"",IF(ISNUMBER(AH11),SUM(I29,P29,W29,AD29),""))</f>
        <v>10</v>
      </c>
      <c r="AT29" s="469"/>
      <c r="AU29" s="73" t="s">
        <v>1</v>
      </c>
      <c r="AV29" s="470">
        <f>IF(ISBLANK(F6),"",IF(ISNUMBER(AH11),SUM(M29,T29,AA29,AH29),""))</f>
        <v>12</v>
      </c>
      <c r="AW29" s="471"/>
    </row>
    <row r="30" spans="3:49" s="66" customFormat="1" ht="18.75" customHeight="1">
      <c r="C30" s="75">
        <v>2</v>
      </c>
      <c r="D30" s="461" t="str">
        <f>IF(ISBLANK($F$7),"",$F$7)</f>
        <v>BECKER, Marcel</v>
      </c>
      <c r="E30" s="461"/>
      <c r="F30" s="461"/>
      <c r="G30" s="461"/>
      <c r="H30" s="462"/>
      <c r="I30" s="477">
        <f>IF(ISNUMBER(AE15),AE15,"")</f>
        <v>2</v>
      </c>
      <c r="J30" s="478"/>
      <c r="K30" s="478"/>
      <c r="L30" s="73" t="s">
        <v>1</v>
      </c>
      <c r="M30" s="479">
        <f>IF(ISNUMBER(AH15),AH15,"")</f>
        <v>1</v>
      </c>
      <c r="N30" s="479"/>
      <c r="O30" s="480"/>
      <c r="P30" s="468">
        <f>IF(ISNUMBER(AE12),AE12,"")</f>
        <v>2</v>
      </c>
      <c r="Q30" s="469"/>
      <c r="R30" s="469"/>
      <c r="S30" s="73" t="s">
        <v>1</v>
      </c>
      <c r="T30" s="470">
        <f>IF(ISNUMBER(AH12),AH12,"")</f>
        <v>4</v>
      </c>
      <c r="U30" s="470"/>
      <c r="V30" s="471"/>
      <c r="W30" s="468">
        <f>IF(ISNUMBER(AE26),AE26,"")</f>
        <v>0</v>
      </c>
      <c r="X30" s="469"/>
      <c r="Y30" s="469"/>
      <c r="Z30" s="73" t="s">
        <v>1</v>
      </c>
      <c r="AA30" s="470">
        <f>IF(ISNUMBER(AH26),AH26,"")</f>
        <v>2</v>
      </c>
      <c r="AB30" s="470"/>
      <c r="AC30" s="471"/>
      <c r="AD30" s="468">
        <f>IF(ISNUMBER(AE21),AE21,"")</f>
        <v>5</v>
      </c>
      <c r="AE30" s="469"/>
      <c r="AF30" s="469"/>
      <c r="AG30" s="73" t="s">
        <v>1</v>
      </c>
      <c r="AH30" s="470">
        <f>IF(ISNUMBER(AH21),AH21,"")</f>
        <v>6</v>
      </c>
      <c r="AI30" s="470"/>
      <c r="AJ30" s="471"/>
      <c r="AK30" s="68"/>
      <c r="AL30" s="68"/>
      <c r="AM30" s="68"/>
      <c r="AN30" s="468">
        <f>IF(ISBLANK(F7),"",IF(ISNUMBER(AH12),SUMIF(D12:N27,D30,AL12:AL27),""))</f>
        <v>2</v>
      </c>
      <c r="AO30" s="469"/>
      <c r="AP30" s="73" t="s">
        <v>1</v>
      </c>
      <c r="AQ30" s="470">
        <f>IF(ISBLANK(F7),"",IF(ISNUMBER(AH12),SUMIF(D12:N27,D30,AM12:AM27),""))</f>
        <v>6</v>
      </c>
      <c r="AR30" s="471"/>
      <c r="AS30" s="468">
        <f>IF(ISBLANK(F7),"",IF(ISNUMBER(AH12),SUM(I30,P30,W30,AD30),""))</f>
        <v>9</v>
      </c>
      <c r="AT30" s="469"/>
      <c r="AU30" s="73" t="s">
        <v>1</v>
      </c>
      <c r="AV30" s="470">
        <f>IF(ISBLANK(F7),"",IF(ISNUMBER(AH12),SUM(M30,T30,AA30,AH30),""))</f>
        <v>13</v>
      </c>
      <c r="AW30" s="471"/>
    </row>
    <row r="31" spans="3:49" s="66" customFormat="1" ht="18.75" customHeight="1">
      <c r="C31" s="75">
        <v>3</v>
      </c>
      <c r="D31" s="461" t="str">
        <f>IF(ISBLANK($F$8),"",$F$8)</f>
        <v>SITTINIERI, Marco</v>
      </c>
      <c r="E31" s="461"/>
      <c r="F31" s="461"/>
      <c r="G31" s="461"/>
      <c r="H31" s="462"/>
      <c r="I31" s="477">
        <f>IF(ISNUMBER(AE20),AE20,"")</f>
        <v>1</v>
      </c>
      <c r="J31" s="478"/>
      <c r="K31" s="478"/>
      <c r="L31" s="73" t="s">
        <v>1</v>
      </c>
      <c r="M31" s="479">
        <f>IF(ISNUMBER(AH20),AH20,"")</f>
        <v>2</v>
      </c>
      <c r="N31" s="479"/>
      <c r="O31" s="480"/>
      <c r="P31" s="468">
        <f>IF(ISNUMBER(AE16),AE16,"")</f>
        <v>6</v>
      </c>
      <c r="Q31" s="469"/>
      <c r="R31" s="469"/>
      <c r="S31" s="73" t="s">
        <v>1</v>
      </c>
      <c r="T31" s="470">
        <f>IF(ISNUMBER(AH16),AH16,"")</f>
        <v>6</v>
      </c>
      <c r="U31" s="470"/>
      <c r="V31" s="471"/>
      <c r="W31" s="468">
        <f>IF(ISNUMBER(AE13),AE13,"")</f>
        <v>1</v>
      </c>
      <c r="X31" s="469"/>
      <c r="Y31" s="469"/>
      <c r="Z31" s="73" t="s">
        <v>1</v>
      </c>
      <c r="AA31" s="470">
        <f>IF(ISNUMBER(AH13),AH13,"")</f>
        <v>3</v>
      </c>
      <c r="AB31" s="470"/>
      <c r="AC31" s="471"/>
      <c r="AD31" s="468">
        <f>IF(ISNUMBER(AE25),AE25,"")</f>
        <v>2</v>
      </c>
      <c r="AE31" s="469"/>
      <c r="AF31" s="469"/>
      <c r="AG31" s="73" t="s">
        <v>1</v>
      </c>
      <c r="AH31" s="470">
        <f>IF(ISNUMBER(AH25),AH25,"")</f>
        <v>0</v>
      </c>
      <c r="AI31" s="470"/>
      <c r="AJ31" s="471"/>
      <c r="AK31" s="68"/>
      <c r="AL31" s="68"/>
      <c r="AM31" s="68"/>
      <c r="AN31" s="468">
        <f>IF(ISBLANK(F8),"",IF(ISNUMBER(AH13),SUMIF(D13:N28,D31,AL13:AL28),""))</f>
        <v>3</v>
      </c>
      <c r="AO31" s="469"/>
      <c r="AP31" s="73" t="s">
        <v>1</v>
      </c>
      <c r="AQ31" s="470">
        <f>IF(ISBLANK(F8),"",IF(ISNUMBER(AH13),SUMIF(D13:N28,D31,AM13:AM28),""))</f>
        <v>5</v>
      </c>
      <c r="AR31" s="471"/>
      <c r="AS31" s="468">
        <f>IF(ISBLANK(F8),"",IF(ISNUMBER(AH13),SUM(I31,P31,W31,AD31),""))</f>
        <v>10</v>
      </c>
      <c r="AT31" s="469"/>
      <c r="AU31" s="73" t="s">
        <v>1</v>
      </c>
      <c r="AV31" s="470">
        <f>IF(ISBLANK(F8),"",IF(ISNUMBER(AH13),SUM(M31,T31,AA31,AH31),""))</f>
        <v>11</v>
      </c>
      <c r="AW31" s="471"/>
    </row>
    <row r="32" spans="3:49" s="66" customFormat="1" ht="18.75" customHeight="1">
      <c r="C32" s="75">
        <v>4</v>
      </c>
      <c r="D32" s="461" t="str">
        <f>IF(ISBLANK($F$9),"",$F$9)</f>
        <v>BASTIAN, Detlef</v>
      </c>
      <c r="E32" s="461"/>
      <c r="F32" s="461"/>
      <c r="G32" s="461"/>
      <c r="H32" s="462"/>
      <c r="I32" s="477">
        <f>IF(ISNUMBER(AE24),AE24,"")</f>
        <v>5</v>
      </c>
      <c r="J32" s="478"/>
      <c r="K32" s="478"/>
      <c r="L32" s="73" t="s">
        <v>1</v>
      </c>
      <c r="M32" s="479">
        <f>IF(ISNUMBER(AH24),AH24,"")</f>
        <v>5</v>
      </c>
      <c r="N32" s="479"/>
      <c r="O32" s="480"/>
      <c r="P32" s="468">
        <f>IF(ISNUMBER(AE19),AE19,"")</f>
        <v>2</v>
      </c>
      <c r="Q32" s="469"/>
      <c r="R32" s="469"/>
      <c r="S32" s="73" t="s">
        <v>1</v>
      </c>
      <c r="T32" s="470">
        <f>IF(ISNUMBER(AH19),AH19,"")</f>
        <v>7</v>
      </c>
      <c r="U32" s="470"/>
      <c r="V32" s="471"/>
      <c r="W32" s="468">
        <f>IF(ISNUMBER(AE17),AE17,"")</f>
        <v>3</v>
      </c>
      <c r="X32" s="469"/>
      <c r="Y32" s="469"/>
      <c r="Z32" s="73" t="s">
        <v>1</v>
      </c>
      <c r="AA32" s="470">
        <f>IF(ISNUMBER(AH17),AH17,"")</f>
        <v>2</v>
      </c>
      <c r="AB32" s="470"/>
      <c r="AC32" s="471"/>
      <c r="AD32" s="468">
        <f>IF(ISNUMBER(AE14),AE14,"")</f>
        <v>3</v>
      </c>
      <c r="AE32" s="469"/>
      <c r="AF32" s="469"/>
      <c r="AG32" s="73" t="s">
        <v>1</v>
      </c>
      <c r="AH32" s="470">
        <f>IF(ISNUMBER(AH14),AH14,"")</f>
        <v>5</v>
      </c>
      <c r="AI32" s="470"/>
      <c r="AJ32" s="471"/>
      <c r="AK32" s="68"/>
      <c r="AL32" s="68"/>
      <c r="AM32" s="68"/>
      <c r="AN32" s="468">
        <f>IF(ISBLANK(F9),"",IF(ISNUMBER(AH14),SUMIF(D14:N29,D32,AL14:AL29),""))</f>
        <v>3</v>
      </c>
      <c r="AO32" s="469"/>
      <c r="AP32" s="73" t="s">
        <v>1</v>
      </c>
      <c r="AQ32" s="470">
        <f>IF(ISBLANK(F9),"",IF(ISNUMBER(AH14),SUMIF(D14:N29,D32,AM14:AM29),""))</f>
        <v>5</v>
      </c>
      <c r="AR32" s="471"/>
      <c r="AS32" s="468">
        <f>IF(ISBLANK(F9),"",IF(ISNUMBER(AH14),SUM(I32,P32,W32,AD32),""))</f>
        <v>13</v>
      </c>
      <c r="AT32" s="469"/>
      <c r="AU32" s="73" t="s">
        <v>1</v>
      </c>
      <c r="AV32" s="470">
        <f>IF(ISBLANK(F9),"",IF(ISNUMBER(AH14),SUM(M32,T32,AA32,AH32),""))</f>
        <v>19</v>
      </c>
      <c r="AW32" s="471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63" t="s">
        <v>7</v>
      </c>
      <c r="D34" s="464"/>
      <c r="E34" s="464"/>
      <c r="F34" s="464"/>
      <c r="G34" s="464"/>
      <c r="H34" s="465"/>
      <c r="I34" s="468">
        <f>IF(ISBLANK(Y6),"",IF(ISNUMBER(AH11),SUMIF($Q$11:$AB$26,J28,$AM$11:$AM$26),""))</f>
        <v>5</v>
      </c>
      <c r="J34" s="469"/>
      <c r="K34" s="469"/>
      <c r="L34" s="73" t="s">
        <v>1</v>
      </c>
      <c r="M34" s="470">
        <f>IF(ISBLANK(Y6),"",IF(ISNUMBER(AH11),SUMIF($Q$11:$AB$26,J28,$AL$11:$AL$26),""))</f>
        <v>3</v>
      </c>
      <c r="N34" s="470"/>
      <c r="O34" s="471"/>
      <c r="P34" s="468">
        <f>IF(ISBLANK(Y7),"",IF(ISNUMBER(AH12),SUMIF($Q$11:$AB$26,Q28,$AM$11:$AM$26),""))</f>
        <v>6</v>
      </c>
      <c r="Q34" s="469"/>
      <c r="R34" s="469"/>
      <c r="S34" s="73" t="s">
        <v>1</v>
      </c>
      <c r="T34" s="470">
        <f>IF(ISBLANK(Y7),"",IF(ISNUMBER(AH12),SUMIF($Q$11:$AB$26,Q28,$AL$11:$AL$26),""))</f>
        <v>2</v>
      </c>
      <c r="U34" s="470"/>
      <c r="V34" s="471"/>
      <c r="W34" s="468">
        <f>IF(ISBLANK(Y8),"",IF(ISNUMBER(AH13),SUMIF($Q$11:$AB$26,X28,$AM$11:$AM$26),""))</f>
        <v>5</v>
      </c>
      <c r="X34" s="469"/>
      <c r="Y34" s="469"/>
      <c r="Z34" s="73" t="s">
        <v>1</v>
      </c>
      <c r="AA34" s="470">
        <f>IF(ISBLANK(Y8),"",IF(ISNUMBER(AH13),SUMIF($Q$11:$AB$26,X28,$AL$11:$AL$26),""))</f>
        <v>3</v>
      </c>
      <c r="AB34" s="470"/>
      <c r="AC34" s="471"/>
      <c r="AD34" s="468">
        <f>IF(ISBLANK(Y9),"",IF(ISNUMBER(AH14),SUMIF($Q$11:$AB$26,AE28,$AM$11:$AM$26),""))</f>
        <v>5</v>
      </c>
      <c r="AE34" s="469"/>
      <c r="AF34" s="469"/>
      <c r="AG34" s="73" t="s">
        <v>1</v>
      </c>
      <c r="AH34" s="470">
        <f>IF(ISBLANK(Y9),"",IF(ISNUMBER(AH14),SUMIF($Q$11:$AB$26,AE28,$AL$11:$AL$26),""))</f>
        <v>3</v>
      </c>
      <c r="AI34" s="470"/>
      <c r="AJ34" s="471"/>
      <c r="AK34" s="68"/>
      <c r="AL34" s="68"/>
      <c r="AM34" s="68"/>
      <c r="AN34" s="468">
        <f>IF(ISNUMBER(AH11),SUM(AN29:AO32),"")</f>
        <v>11</v>
      </c>
      <c r="AO34" s="469"/>
      <c r="AP34" s="73" t="s">
        <v>1</v>
      </c>
      <c r="AQ34" s="470">
        <f>IF(ISNUMBER(AH11),SUM(AQ29:AR32),"")</f>
        <v>21</v>
      </c>
      <c r="AR34" s="471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63" t="s">
        <v>8</v>
      </c>
      <c r="D35" s="464"/>
      <c r="E35" s="464"/>
      <c r="F35" s="464"/>
      <c r="G35" s="464"/>
      <c r="H35" s="465"/>
      <c r="I35" s="468">
        <f>IF(ISBLANK(Y6),"",IF(ISNUMBER(AH11),SUM(M29:M32),""))</f>
        <v>10</v>
      </c>
      <c r="J35" s="469"/>
      <c r="K35" s="469"/>
      <c r="L35" s="73" t="s">
        <v>1</v>
      </c>
      <c r="M35" s="470">
        <f>IF(ISBLANK(Y6),"",IF(ISNUMBER(AH11),SUM(I29:I32),""))</f>
        <v>8</v>
      </c>
      <c r="N35" s="470"/>
      <c r="O35" s="471"/>
      <c r="P35" s="468">
        <f>IF(ISBLANK(Y7),"",IF(ISNUMBER(AH12),SUM(T29:T32),""))</f>
        <v>20</v>
      </c>
      <c r="Q35" s="469"/>
      <c r="R35" s="469"/>
      <c r="S35" s="73" t="s">
        <v>1</v>
      </c>
      <c r="T35" s="470">
        <f>IF(ISBLANK(Y7),"",IF(ISNUMBER(AH12),SUM(P29:P32),""))</f>
        <v>13</v>
      </c>
      <c r="U35" s="470"/>
      <c r="V35" s="471"/>
      <c r="W35" s="468">
        <f>IF(ISBLANK(Y8),"",IF(ISNUMBER(AH13),SUM(AA29:AA32),""))</f>
        <v>10</v>
      </c>
      <c r="X35" s="469"/>
      <c r="Y35" s="469"/>
      <c r="Z35" s="73" t="s">
        <v>1</v>
      </c>
      <c r="AA35" s="470">
        <f>IF(ISBLANK(Y8),"",IF(ISNUMBER(AH13),SUM(W29:W32),""))</f>
        <v>7</v>
      </c>
      <c r="AB35" s="470"/>
      <c r="AC35" s="471"/>
      <c r="AD35" s="468">
        <f>IF(ISBLANK(Y9),"",IF(ISNUMBER(AH14),SUM(AH29:AH32),""))</f>
        <v>15</v>
      </c>
      <c r="AE35" s="469"/>
      <c r="AF35" s="469"/>
      <c r="AG35" s="73" t="s">
        <v>1</v>
      </c>
      <c r="AH35" s="470">
        <f>IF(ISBLANK(Y9),"",IF(ISNUMBER(AH14),SUM(AD29:AD32),""))</f>
        <v>14</v>
      </c>
      <c r="AI35" s="470"/>
      <c r="AJ35" s="471"/>
      <c r="AK35" s="68"/>
      <c r="AL35" s="68"/>
      <c r="AM35" s="68"/>
      <c r="AN35" s="72"/>
      <c r="AO35" s="73"/>
      <c r="AP35" s="73"/>
      <c r="AQ35" s="73"/>
      <c r="AR35" s="74"/>
      <c r="AS35" s="468">
        <f>IF(ISNUMBER(AH11),SUM(AS29:AT32),"")</f>
        <v>42</v>
      </c>
      <c r="AT35" s="469"/>
      <c r="AU35" s="73" t="s">
        <v>1</v>
      </c>
      <c r="AV35" s="470">
        <f>IF(ISNUMBER(AH11),SUM(AV29:AW32),"")</f>
        <v>55</v>
      </c>
      <c r="AW35" s="471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4.7109375" style="152" customWidth="1"/>
    <col min="4" max="4" width="4.28125" style="152" customWidth="1"/>
    <col min="5" max="5" width="10.421875" style="152" customWidth="1"/>
    <col min="6" max="6" width="9.8515625" style="152" customWidth="1"/>
    <col min="7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91" t="s">
        <v>108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</row>
    <row r="2" ht="15" thickBot="1"/>
    <row r="3" spans="1:30" ht="27" thickBot="1">
      <c r="A3" s="485" t="s">
        <v>31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7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20</v>
      </c>
      <c r="E5" s="158"/>
      <c r="F5" s="161">
        <f>SUM(F9:F30)</f>
        <v>9</v>
      </c>
      <c r="G5" s="161">
        <f>SUM(G9:G30)</f>
        <v>2</v>
      </c>
      <c r="H5" s="161">
        <f>SUM(H9:H30)</f>
        <v>9</v>
      </c>
      <c r="I5" s="158"/>
      <c r="J5" s="158">
        <f>SUM(J9:J30)</f>
        <v>20</v>
      </c>
      <c r="K5" s="158" t="s">
        <v>1</v>
      </c>
      <c r="L5" s="158">
        <f>SUM(L9:L30)</f>
        <v>20</v>
      </c>
      <c r="M5" s="158"/>
      <c r="N5" s="158">
        <f>SUM(N9:N30)</f>
        <v>320</v>
      </c>
      <c r="O5" s="158" t="s">
        <v>1</v>
      </c>
      <c r="P5" s="158">
        <f>SUM(P9:P30)</f>
        <v>320</v>
      </c>
      <c r="Q5" s="158"/>
      <c r="R5" s="158">
        <f>SUM(R9:R30)</f>
        <v>1037</v>
      </c>
      <c r="S5" s="158" t="s">
        <v>1</v>
      </c>
      <c r="T5" s="158">
        <f>SUM(T9:T30)</f>
        <v>1037</v>
      </c>
      <c r="U5" s="158"/>
      <c r="V5" s="159">
        <f>SUM(V9:V30)</f>
        <v>0</v>
      </c>
      <c r="W5" s="160"/>
      <c r="X5" s="488" t="s">
        <v>24</v>
      </c>
      <c r="Y5" s="489"/>
      <c r="Z5" s="489"/>
      <c r="AA5" s="489"/>
      <c r="AB5" s="489"/>
      <c r="AC5" s="489"/>
      <c r="AD5" s="490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8" t="s">
        <v>30</v>
      </c>
      <c r="AA7" s="163"/>
      <c r="AB7" s="221"/>
      <c r="AC7" s="169" t="s">
        <v>8</v>
      </c>
      <c r="AD7" s="223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54</v>
      </c>
      <c r="D9" s="152">
        <v>4</v>
      </c>
      <c r="F9" s="153">
        <v>3</v>
      </c>
      <c r="G9" s="153">
        <v>1</v>
      </c>
      <c r="H9" s="153">
        <v>0</v>
      </c>
      <c r="J9" s="152">
        <v>7</v>
      </c>
      <c r="K9" s="152" t="s">
        <v>1</v>
      </c>
      <c r="L9" s="152">
        <v>1</v>
      </c>
      <c r="N9" s="152">
        <v>82</v>
      </c>
      <c r="O9" s="152" t="s">
        <v>1</v>
      </c>
      <c r="P9" s="152">
        <v>46</v>
      </c>
      <c r="R9" s="152">
        <v>243</v>
      </c>
      <c r="S9" s="152" t="s">
        <v>1</v>
      </c>
      <c r="T9" s="152">
        <v>182</v>
      </c>
      <c r="V9" s="152">
        <v>61</v>
      </c>
      <c r="X9" s="173">
        <v>1.75</v>
      </c>
      <c r="Z9" s="178">
        <v>20.5</v>
      </c>
      <c r="AB9" s="173">
        <v>60.75</v>
      </c>
      <c r="AC9" s="173" t="s">
        <v>1</v>
      </c>
      <c r="AD9" s="173">
        <v>45.5</v>
      </c>
    </row>
    <row r="10" spans="1:30" ht="14.25">
      <c r="A10" s="172">
        <v>2</v>
      </c>
      <c r="B10" s="152" t="s">
        <v>66</v>
      </c>
      <c r="D10" s="152">
        <v>4</v>
      </c>
      <c r="F10" s="153">
        <v>3</v>
      </c>
      <c r="G10" s="153">
        <v>1</v>
      </c>
      <c r="H10" s="153">
        <v>0</v>
      </c>
      <c r="J10" s="152">
        <v>7</v>
      </c>
      <c r="K10" s="152" t="s">
        <v>1</v>
      </c>
      <c r="L10" s="152">
        <v>1</v>
      </c>
      <c r="N10" s="152">
        <v>77</v>
      </c>
      <c r="O10" s="152" t="s">
        <v>1</v>
      </c>
      <c r="P10" s="152">
        <v>51</v>
      </c>
      <c r="R10" s="152">
        <v>222</v>
      </c>
      <c r="S10" s="152" t="s">
        <v>1</v>
      </c>
      <c r="T10" s="152">
        <v>190</v>
      </c>
      <c r="V10" s="152">
        <v>32</v>
      </c>
      <c r="X10" s="173">
        <v>1.75</v>
      </c>
      <c r="Z10" s="178">
        <v>19.25</v>
      </c>
      <c r="AB10" s="173">
        <v>55.5</v>
      </c>
      <c r="AC10" s="173" t="s">
        <v>1</v>
      </c>
      <c r="AD10" s="173">
        <v>47.5</v>
      </c>
    </row>
    <row r="11" spans="1:30" ht="14.25">
      <c r="A11" s="172">
        <v>3</v>
      </c>
      <c r="B11" s="152" t="s">
        <v>58</v>
      </c>
      <c r="D11" s="152">
        <v>4</v>
      </c>
      <c r="F11" s="153">
        <v>2</v>
      </c>
      <c r="G11" s="153">
        <v>0</v>
      </c>
      <c r="H11" s="153">
        <v>2</v>
      </c>
      <c r="J11" s="152">
        <v>4</v>
      </c>
      <c r="K11" s="152" t="s">
        <v>1</v>
      </c>
      <c r="L11" s="152">
        <v>4</v>
      </c>
      <c r="N11" s="152">
        <v>64</v>
      </c>
      <c r="O11" s="152" t="s">
        <v>1</v>
      </c>
      <c r="P11" s="152">
        <v>64</v>
      </c>
      <c r="R11" s="152">
        <v>208</v>
      </c>
      <c r="S11" s="152" t="s">
        <v>1</v>
      </c>
      <c r="T11" s="152">
        <v>199</v>
      </c>
      <c r="V11" s="152">
        <v>9</v>
      </c>
      <c r="X11" s="173">
        <v>1</v>
      </c>
      <c r="Z11" s="178">
        <v>16</v>
      </c>
      <c r="AB11" s="173">
        <v>52</v>
      </c>
      <c r="AC11" s="173" t="s">
        <v>1</v>
      </c>
      <c r="AD11" s="173">
        <v>49.75</v>
      </c>
    </row>
    <row r="12" spans="1:30" ht="14.25">
      <c r="A12" s="172">
        <v>4</v>
      </c>
      <c r="B12" s="152" t="s">
        <v>70</v>
      </c>
      <c r="D12" s="152">
        <v>4</v>
      </c>
      <c r="F12" s="153">
        <v>1</v>
      </c>
      <c r="G12" s="153">
        <v>0</v>
      </c>
      <c r="H12" s="153">
        <v>3</v>
      </c>
      <c r="J12" s="152">
        <v>2</v>
      </c>
      <c r="K12" s="152" t="s">
        <v>1</v>
      </c>
      <c r="L12" s="152">
        <v>6</v>
      </c>
      <c r="N12" s="152">
        <v>50</v>
      </c>
      <c r="O12" s="152" t="s">
        <v>1</v>
      </c>
      <c r="P12" s="152">
        <v>78</v>
      </c>
      <c r="R12" s="152">
        <v>181</v>
      </c>
      <c r="S12" s="152" t="s">
        <v>1</v>
      </c>
      <c r="T12" s="152">
        <v>227</v>
      </c>
      <c r="V12" s="152">
        <v>-46</v>
      </c>
      <c r="X12" s="173">
        <v>0.5</v>
      </c>
      <c r="Z12" s="178">
        <v>12.5</v>
      </c>
      <c r="AB12" s="173">
        <v>45.25</v>
      </c>
      <c r="AC12" s="173" t="s">
        <v>1</v>
      </c>
      <c r="AD12" s="173">
        <v>56.75</v>
      </c>
    </row>
    <row r="13" spans="1:30" ht="14.25">
      <c r="A13" s="172">
        <v>5</v>
      </c>
      <c r="B13" s="152" t="s">
        <v>62</v>
      </c>
      <c r="D13" s="152">
        <v>4</v>
      </c>
      <c r="F13" s="153">
        <v>0</v>
      </c>
      <c r="G13" s="153">
        <v>0</v>
      </c>
      <c r="H13" s="153">
        <v>4</v>
      </c>
      <c r="J13" s="152">
        <v>0</v>
      </c>
      <c r="K13" s="152" t="s">
        <v>1</v>
      </c>
      <c r="L13" s="152">
        <v>8</v>
      </c>
      <c r="N13" s="152">
        <v>47</v>
      </c>
      <c r="O13" s="152" t="s">
        <v>1</v>
      </c>
      <c r="P13" s="152">
        <v>81</v>
      </c>
      <c r="R13" s="152">
        <v>183</v>
      </c>
      <c r="S13" s="152" t="s">
        <v>1</v>
      </c>
      <c r="T13" s="152">
        <v>239</v>
      </c>
      <c r="V13" s="152">
        <v>-56</v>
      </c>
      <c r="X13" s="173">
        <v>0</v>
      </c>
      <c r="Z13" s="178">
        <v>11.75</v>
      </c>
      <c r="AB13" s="173">
        <v>45.75</v>
      </c>
      <c r="AC13" s="173" t="s">
        <v>1</v>
      </c>
      <c r="AD13" s="173">
        <v>59.75</v>
      </c>
    </row>
    <row r="14" spans="1:29" ht="14.25">
      <c r="A14" s="172"/>
      <c r="F14" s="153"/>
      <c r="G14" s="153"/>
      <c r="H14" s="153"/>
      <c r="X14" s="173"/>
      <c r="Z14" s="178"/>
      <c r="AC14" s="173"/>
    </row>
    <row r="15" spans="1:29" ht="15" thickBot="1">
      <c r="A15" s="172"/>
      <c r="F15" s="153"/>
      <c r="G15" s="153"/>
      <c r="H15" s="153"/>
      <c r="X15" s="173"/>
      <c r="Z15" s="178"/>
      <c r="AC15" s="173"/>
    </row>
    <row r="16" spans="1:29" ht="14.25" hidden="1">
      <c r="A16" s="172"/>
      <c r="F16" s="153"/>
      <c r="G16" s="153"/>
      <c r="H16" s="153"/>
      <c r="X16" s="173"/>
      <c r="Z16" s="178"/>
      <c r="AC16" s="173"/>
    </row>
    <row r="17" spans="1:29" ht="14.25" hidden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85" t="s">
        <v>33</v>
      </c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7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80</v>
      </c>
      <c r="H34" s="179">
        <f>SUM(H38:H200)</f>
        <v>320</v>
      </c>
      <c r="I34" s="179"/>
      <c r="J34" s="179">
        <f>SUM(J38:J200)</f>
        <v>124</v>
      </c>
      <c r="K34" s="179">
        <f>SUM(K38:K200)</f>
        <v>72</v>
      </c>
      <c r="L34" s="179">
        <f>SUM(L38:L200)</f>
        <v>124</v>
      </c>
      <c r="M34" s="179"/>
      <c r="N34" s="179">
        <f>SUM(N38:N200)</f>
        <v>320</v>
      </c>
      <c r="O34" s="179" t="s">
        <v>1</v>
      </c>
      <c r="P34" s="179">
        <f>SUM(P38:P200)</f>
        <v>320</v>
      </c>
      <c r="Q34" s="179"/>
      <c r="R34" s="179">
        <f>SUM(R38:R200)</f>
        <v>1037</v>
      </c>
      <c r="S34" s="179" t="s">
        <v>1</v>
      </c>
      <c r="T34" s="179">
        <f>SUM(T38:T200)</f>
        <v>1037</v>
      </c>
      <c r="U34" s="179"/>
      <c r="V34" s="180">
        <f>SUM(V38:V200)</f>
        <v>0</v>
      </c>
      <c r="W34" s="174"/>
      <c r="X34" s="174"/>
      <c r="Y34" s="160"/>
      <c r="Z34" s="219"/>
      <c r="AA34" s="158"/>
      <c r="AB34" s="222"/>
      <c r="AC34" s="175" t="s">
        <v>24</v>
      </c>
      <c r="AD34" s="224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20" t="s">
        <v>7</v>
      </c>
      <c r="AA36" s="163"/>
      <c r="AB36" s="221"/>
      <c r="AC36" s="169" t="s">
        <v>8</v>
      </c>
      <c r="AD36" s="223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81</v>
      </c>
      <c r="C38" s="177" t="s">
        <v>54</v>
      </c>
      <c r="G38" s="152">
        <v>4</v>
      </c>
      <c r="H38" s="152">
        <v>16</v>
      </c>
      <c r="J38" s="152">
        <v>9</v>
      </c>
      <c r="K38" s="152">
        <v>3</v>
      </c>
      <c r="L38" s="152">
        <v>4</v>
      </c>
      <c r="N38" s="152">
        <v>21</v>
      </c>
      <c r="O38" s="152" t="s">
        <v>1</v>
      </c>
      <c r="P38" s="152">
        <v>11</v>
      </c>
      <c r="R38" s="152">
        <v>68</v>
      </c>
      <c r="S38" s="152" t="s">
        <v>1</v>
      </c>
      <c r="T38" s="152">
        <v>49</v>
      </c>
      <c r="V38" s="152">
        <v>19</v>
      </c>
      <c r="Z38" s="173">
        <v>5.25</v>
      </c>
      <c r="AA38" s="173"/>
      <c r="AB38" s="173">
        <v>17</v>
      </c>
      <c r="AC38" s="173" t="s">
        <v>1</v>
      </c>
      <c r="AD38" s="173">
        <v>12.25</v>
      </c>
    </row>
    <row r="39" spans="1:30" ht="14.25">
      <c r="A39" s="172">
        <v>2</v>
      </c>
      <c r="B39" s="177" t="s">
        <v>82</v>
      </c>
      <c r="C39" s="177" t="s">
        <v>54</v>
      </c>
      <c r="G39" s="152">
        <v>4</v>
      </c>
      <c r="H39" s="152">
        <v>16</v>
      </c>
      <c r="J39" s="152">
        <v>9</v>
      </c>
      <c r="K39" s="152">
        <v>3</v>
      </c>
      <c r="L39" s="152">
        <v>4</v>
      </c>
      <c r="N39" s="152">
        <v>21</v>
      </c>
      <c r="O39" s="152" t="s">
        <v>1</v>
      </c>
      <c r="P39" s="152">
        <v>11</v>
      </c>
      <c r="R39" s="152">
        <v>72</v>
      </c>
      <c r="S39" s="152" t="s">
        <v>1</v>
      </c>
      <c r="T39" s="152">
        <v>58</v>
      </c>
      <c r="V39" s="152">
        <v>14</v>
      </c>
      <c r="Z39" s="173">
        <v>5.25</v>
      </c>
      <c r="AA39" s="173"/>
      <c r="AB39" s="178">
        <v>18</v>
      </c>
      <c r="AC39" s="173" t="s">
        <v>1</v>
      </c>
      <c r="AD39" s="178">
        <v>14.5</v>
      </c>
    </row>
    <row r="40" spans="1:30" ht="14.25">
      <c r="A40" s="172">
        <v>3</v>
      </c>
      <c r="B40" s="177" t="s">
        <v>92</v>
      </c>
      <c r="C40" s="177" t="s">
        <v>66</v>
      </c>
      <c r="G40" s="152">
        <v>3</v>
      </c>
      <c r="H40" s="152">
        <v>12</v>
      </c>
      <c r="J40" s="152">
        <v>8</v>
      </c>
      <c r="K40" s="152">
        <v>4</v>
      </c>
      <c r="L40" s="152">
        <v>0</v>
      </c>
      <c r="N40" s="152">
        <v>20</v>
      </c>
      <c r="O40" s="152" t="s">
        <v>1</v>
      </c>
      <c r="P40" s="152">
        <v>4</v>
      </c>
      <c r="R40" s="152">
        <v>50</v>
      </c>
      <c r="S40" s="152" t="s">
        <v>1</v>
      </c>
      <c r="T40" s="152">
        <v>32</v>
      </c>
      <c r="V40" s="152">
        <v>18</v>
      </c>
      <c r="Z40" s="173">
        <v>6.666666666666667</v>
      </c>
      <c r="AA40" s="173"/>
      <c r="AB40" s="178">
        <v>16.666666666666668</v>
      </c>
      <c r="AC40" s="173" t="s">
        <v>1</v>
      </c>
      <c r="AD40" s="178">
        <v>10.666666666666666</v>
      </c>
    </row>
    <row r="41" spans="1:30" ht="14.25">
      <c r="A41" s="172">
        <v>4</v>
      </c>
      <c r="B41" s="177" t="s">
        <v>121</v>
      </c>
      <c r="C41" s="177" t="s">
        <v>66</v>
      </c>
      <c r="G41" s="152">
        <v>4</v>
      </c>
      <c r="H41" s="152">
        <v>16</v>
      </c>
      <c r="J41" s="152">
        <v>8</v>
      </c>
      <c r="K41" s="152">
        <v>3</v>
      </c>
      <c r="L41" s="152">
        <v>5</v>
      </c>
      <c r="N41" s="152">
        <v>19</v>
      </c>
      <c r="O41" s="152" t="s">
        <v>1</v>
      </c>
      <c r="P41" s="152">
        <v>13</v>
      </c>
      <c r="R41" s="152">
        <v>50</v>
      </c>
      <c r="S41" s="152" t="s">
        <v>1</v>
      </c>
      <c r="T41" s="152">
        <v>43</v>
      </c>
      <c r="V41" s="152">
        <v>7</v>
      </c>
      <c r="Z41" s="173">
        <v>4.75</v>
      </c>
      <c r="AA41" s="173"/>
      <c r="AB41" s="178">
        <v>12.5</v>
      </c>
      <c r="AC41" s="173" t="s">
        <v>1</v>
      </c>
      <c r="AD41" s="178">
        <v>10.75</v>
      </c>
    </row>
    <row r="42" spans="1:30" ht="14.25">
      <c r="A42" s="172">
        <v>5</v>
      </c>
      <c r="B42" s="177" t="s">
        <v>91</v>
      </c>
      <c r="C42" s="177" t="s">
        <v>66</v>
      </c>
      <c r="G42" s="152">
        <v>4</v>
      </c>
      <c r="H42" s="152">
        <v>16</v>
      </c>
      <c r="J42" s="152">
        <v>8</v>
      </c>
      <c r="K42" s="152">
        <v>2</v>
      </c>
      <c r="L42" s="152">
        <v>6</v>
      </c>
      <c r="N42" s="152">
        <v>18</v>
      </c>
      <c r="O42" s="152" t="s">
        <v>1</v>
      </c>
      <c r="P42" s="152">
        <v>14</v>
      </c>
      <c r="R42" s="152">
        <v>59</v>
      </c>
      <c r="S42" s="152" t="s">
        <v>1</v>
      </c>
      <c r="T42" s="152">
        <v>53</v>
      </c>
      <c r="V42" s="152">
        <v>6</v>
      </c>
      <c r="Z42" s="173">
        <v>4.5</v>
      </c>
      <c r="AA42" s="173"/>
      <c r="AB42" s="178">
        <v>14.75</v>
      </c>
      <c r="AC42" s="173" t="s">
        <v>1</v>
      </c>
      <c r="AD42" s="178">
        <v>13.25</v>
      </c>
    </row>
    <row r="43" spans="1:30" ht="14.25">
      <c r="A43" s="172">
        <v>6</v>
      </c>
      <c r="B43" s="177" t="s">
        <v>83</v>
      </c>
      <c r="C43" s="177" t="s">
        <v>58</v>
      </c>
      <c r="G43" s="152">
        <v>4</v>
      </c>
      <c r="H43" s="152">
        <v>16</v>
      </c>
      <c r="J43" s="152">
        <v>7</v>
      </c>
      <c r="K43" s="152">
        <v>3</v>
      </c>
      <c r="L43" s="152">
        <v>6</v>
      </c>
      <c r="N43" s="152">
        <v>17</v>
      </c>
      <c r="O43" s="152" t="s">
        <v>1</v>
      </c>
      <c r="P43" s="152">
        <v>15</v>
      </c>
      <c r="R43" s="152">
        <v>53</v>
      </c>
      <c r="S43" s="152" t="s">
        <v>1</v>
      </c>
      <c r="T43" s="152">
        <v>50</v>
      </c>
      <c r="V43" s="152">
        <v>3</v>
      </c>
      <c r="Z43" s="173">
        <v>4.25</v>
      </c>
      <c r="AA43" s="173"/>
      <c r="AB43" s="178">
        <v>13.25</v>
      </c>
      <c r="AC43" s="173" t="s">
        <v>1</v>
      </c>
      <c r="AD43" s="178">
        <v>12.5</v>
      </c>
    </row>
    <row r="44" spans="1:30" ht="14.25">
      <c r="A44" s="172">
        <v>7</v>
      </c>
      <c r="B44" s="177" t="s">
        <v>79</v>
      </c>
      <c r="C44" s="177" t="s">
        <v>54</v>
      </c>
      <c r="G44" s="152">
        <v>3</v>
      </c>
      <c r="H44" s="152">
        <v>12</v>
      </c>
      <c r="J44" s="152">
        <v>7</v>
      </c>
      <c r="K44" s="152">
        <v>2</v>
      </c>
      <c r="L44" s="152">
        <v>3</v>
      </c>
      <c r="N44" s="152">
        <v>16</v>
      </c>
      <c r="O44" s="152" t="s">
        <v>1</v>
      </c>
      <c r="P44" s="152">
        <v>8</v>
      </c>
      <c r="R44" s="152">
        <v>41</v>
      </c>
      <c r="S44" s="152" t="s">
        <v>1</v>
      </c>
      <c r="T44" s="152">
        <v>25</v>
      </c>
      <c r="V44" s="152">
        <v>16</v>
      </c>
      <c r="Z44" s="173">
        <v>5.333333333333333</v>
      </c>
      <c r="AA44" s="173"/>
      <c r="AB44" s="178">
        <v>13.666666666666666</v>
      </c>
      <c r="AC44" s="173" t="s">
        <v>1</v>
      </c>
      <c r="AD44" s="178">
        <v>8.333333333333334</v>
      </c>
    </row>
    <row r="45" spans="1:30" ht="14.25">
      <c r="A45" s="172">
        <v>8</v>
      </c>
      <c r="B45" s="177" t="s">
        <v>85</v>
      </c>
      <c r="C45" s="177" t="s">
        <v>58</v>
      </c>
      <c r="G45" s="152">
        <v>4</v>
      </c>
      <c r="H45" s="152">
        <v>16</v>
      </c>
      <c r="J45" s="152">
        <v>7</v>
      </c>
      <c r="K45" s="152">
        <v>2</v>
      </c>
      <c r="L45" s="152">
        <v>7</v>
      </c>
      <c r="N45" s="152">
        <v>16</v>
      </c>
      <c r="O45" s="152" t="s">
        <v>1</v>
      </c>
      <c r="P45" s="152">
        <v>16</v>
      </c>
      <c r="R45" s="152">
        <v>56</v>
      </c>
      <c r="S45" s="152" t="s">
        <v>1</v>
      </c>
      <c r="T45" s="152">
        <v>49</v>
      </c>
      <c r="V45" s="152">
        <v>7</v>
      </c>
      <c r="Z45" s="173">
        <v>4</v>
      </c>
      <c r="AA45" s="173"/>
      <c r="AB45" s="178">
        <v>14</v>
      </c>
      <c r="AC45" s="173" t="s">
        <v>1</v>
      </c>
      <c r="AD45" s="178">
        <v>12.25</v>
      </c>
    </row>
    <row r="46" spans="1:30" ht="14.25">
      <c r="A46" s="172">
        <v>9</v>
      </c>
      <c r="B46" s="177" t="s">
        <v>96</v>
      </c>
      <c r="C46" s="177" t="s">
        <v>70</v>
      </c>
      <c r="G46" s="152">
        <v>4</v>
      </c>
      <c r="H46" s="152">
        <v>16</v>
      </c>
      <c r="J46" s="152">
        <v>7</v>
      </c>
      <c r="K46" s="152">
        <v>2</v>
      </c>
      <c r="L46" s="152">
        <v>7</v>
      </c>
      <c r="N46" s="152">
        <v>16</v>
      </c>
      <c r="O46" s="152" t="s">
        <v>1</v>
      </c>
      <c r="P46" s="152">
        <v>16</v>
      </c>
      <c r="R46" s="152">
        <v>47</v>
      </c>
      <c r="S46" s="152" t="s">
        <v>1</v>
      </c>
      <c r="T46" s="152">
        <v>51</v>
      </c>
      <c r="V46" s="152">
        <v>-4</v>
      </c>
      <c r="Z46" s="173">
        <v>4</v>
      </c>
      <c r="AA46" s="173"/>
      <c r="AB46" s="178">
        <v>11.75</v>
      </c>
      <c r="AC46" s="173" t="s">
        <v>1</v>
      </c>
      <c r="AD46" s="178">
        <v>12.75</v>
      </c>
    </row>
    <row r="47" spans="1:30" ht="14.25">
      <c r="A47" s="172">
        <v>10</v>
      </c>
      <c r="B47" s="177" t="s">
        <v>84</v>
      </c>
      <c r="C47" s="177" t="s">
        <v>58</v>
      </c>
      <c r="G47" s="152">
        <v>4</v>
      </c>
      <c r="H47" s="152">
        <v>16</v>
      </c>
      <c r="J47" s="152">
        <v>4</v>
      </c>
      <c r="K47" s="152">
        <v>8</v>
      </c>
      <c r="L47" s="152">
        <v>4</v>
      </c>
      <c r="N47" s="152">
        <v>16</v>
      </c>
      <c r="O47" s="152" t="s">
        <v>1</v>
      </c>
      <c r="P47" s="152">
        <v>16</v>
      </c>
      <c r="R47" s="152">
        <v>47</v>
      </c>
      <c r="S47" s="152" t="s">
        <v>1</v>
      </c>
      <c r="T47" s="152">
        <v>52</v>
      </c>
      <c r="V47" s="152">
        <v>-5</v>
      </c>
      <c r="Z47" s="173">
        <v>4</v>
      </c>
      <c r="AA47" s="173"/>
      <c r="AB47" s="178">
        <v>11.75</v>
      </c>
      <c r="AC47" s="173" t="s">
        <v>1</v>
      </c>
      <c r="AD47" s="178">
        <v>13</v>
      </c>
    </row>
    <row r="48" spans="1:30" ht="14.25">
      <c r="A48" s="172">
        <v>11</v>
      </c>
      <c r="B48" s="177" t="s">
        <v>97</v>
      </c>
      <c r="C48" s="177" t="s">
        <v>70</v>
      </c>
      <c r="G48" s="152">
        <v>4</v>
      </c>
      <c r="H48" s="152">
        <v>16</v>
      </c>
      <c r="J48" s="152">
        <v>6</v>
      </c>
      <c r="K48" s="152">
        <v>4</v>
      </c>
      <c r="L48" s="152">
        <v>6</v>
      </c>
      <c r="N48" s="152">
        <v>16</v>
      </c>
      <c r="O48" s="152" t="s">
        <v>1</v>
      </c>
      <c r="P48" s="152">
        <v>16</v>
      </c>
      <c r="R48" s="152">
        <v>50</v>
      </c>
      <c r="S48" s="152" t="s">
        <v>1</v>
      </c>
      <c r="T48" s="152">
        <v>58</v>
      </c>
      <c r="V48" s="152">
        <v>-8</v>
      </c>
      <c r="Z48" s="173">
        <v>4</v>
      </c>
      <c r="AA48" s="173"/>
      <c r="AB48" s="178">
        <v>12.5</v>
      </c>
      <c r="AC48" s="173" t="s">
        <v>1</v>
      </c>
      <c r="AD48" s="178">
        <v>14.5</v>
      </c>
    </row>
    <row r="49" spans="1:30" ht="14.25">
      <c r="A49" s="172">
        <v>12</v>
      </c>
      <c r="B49" s="177" t="s">
        <v>86</v>
      </c>
      <c r="C49" s="177" t="s">
        <v>58</v>
      </c>
      <c r="G49" s="152">
        <v>4</v>
      </c>
      <c r="H49" s="152">
        <v>16</v>
      </c>
      <c r="J49" s="152">
        <v>6</v>
      </c>
      <c r="K49" s="152">
        <v>3</v>
      </c>
      <c r="L49" s="152">
        <v>7</v>
      </c>
      <c r="N49" s="152">
        <v>15</v>
      </c>
      <c r="O49" s="152" t="s">
        <v>1</v>
      </c>
      <c r="P49" s="152">
        <v>17</v>
      </c>
      <c r="R49" s="152">
        <v>52</v>
      </c>
      <c r="S49" s="152" t="s">
        <v>1</v>
      </c>
      <c r="T49" s="152">
        <v>48</v>
      </c>
      <c r="V49" s="152">
        <v>4</v>
      </c>
      <c r="Z49" s="173">
        <v>3.75</v>
      </c>
      <c r="AA49" s="173"/>
      <c r="AB49" s="178">
        <v>13</v>
      </c>
      <c r="AC49" s="173" t="s">
        <v>1</v>
      </c>
      <c r="AD49" s="178">
        <v>12</v>
      </c>
    </row>
    <row r="50" spans="1:30" ht="14.25">
      <c r="A50" s="172">
        <v>13</v>
      </c>
      <c r="B50" s="177" t="s">
        <v>78</v>
      </c>
      <c r="C50" s="177" t="s">
        <v>54</v>
      </c>
      <c r="G50" s="152">
        <v>3</v>
      </c>
      <c r="H50" s="152">
        <v>12</v>
      </c>
      <c r="J50" s="152">
        <v>5</v>
      </c>
      <c r="K50" s="152">
        <v>4</v>
      </c>
      <c r="L50" s="152">
        <v>3</v>
      </c>
      <c r="N50" s="152">
        <v>14</v>
      </c>
      <c r="O50" s="152" t="s">
        <v>1</v>
      </c>
      <c r="P50" s="152">
        <v>10</v>
      </c>
      <c r="R50" s="152">
        <v>34</v>
      </c>
      <c r="S50" s="152" t="s">
        <v>1</v>
      </c>
      <c r="T50" s="152">
        <v>30</v>
      </c>
      <c r="V50" s="152">
        <v>4</v>
      </c>
      <c r="Z50" s="173">
        <v>4.666666666666667</v>
      </c>
      <c r="AA50" s="173"/>
      <c r="AB50" s="178">
        <v>11.333333333333334</v>
      </c>
      <c r="AC50" s="173" t="s">
        <v>1</v>
      </c>
      <c r="AD50" s="178">
        <v>10</v>
      </c>
    </row>
    <row r="51" spans="1:30" ht="14.25">
      <c r="A51" s="172">
        <v>14</v>
      </c>
      <c r="B51" s="177" t="s">
        <v>95</v>
      </c>
      <c r="C51" s="177" t="s">
        <v>66</v>
      </c>
      <c r="G51" s="152">
        <v>3</v>
      </c>
      <c r="H51" s="152">
        <v>12</v>
      </c>
      <c r="J51" s="152">
        <v>6</v>
      </c>
      <c r="K51" s="152">
        <v>1</v>
      </c>
      <c r="L51" s="152">
        <v>5</v>
      </c>
      <c r="N51" s="152">
        <v>13</v>
      </c>
      <c r="O51" s="152" t="s">
        <v>1</v>
      </c>
      <c r="P51" s="152">
        <v>11</v>
      </c>
      <c r="R51" s="152">
        <v>43</v>
      </c>
      <c r="S51" s="152" t="s">
        <v>1</v>
      </c>
      <c r="T51" s="152">
        <v>35</v>
      </c>
      <c r="V51" s="152">
        <v>8</v>
      </c>
      <c r="Z51" s="173">
        <v>4.333333333333333</v>
      </c>
      <c r="AA51" s="173"/>
      <c r="AB51" s="178">
        <v>14.333333333333334</v>
      </c>
      <c r="AC51" s="173" t="s">
        <v>1</v>
      </c>
      <c r="AD51" s="178">
        <v>11.666666666666666</v>
      </c>
    </row>
    <row r="52" spans="1:30" ht="14.25">
      <c r="A52" s="172">
        <v>15</v>
      </c>
      <c r="B52" s="177" t="s">
        <v>88</v>
      </c>
      <c r="C52" s="177" t="s">
        <v>62</v>
      </c>
      <c r="G52" s="152">
        <v>3</v>
      </c>
      <c r="H52" s="152">
        <v>12</v>
      </c>
      <c r="J52" s="152">
        <v>6</v>
      </c>
      <c r="K52" s="152">
        <v>1</v>
      </c>
      <c r="L52" s="152">
        <v>5</v>
      </c>
      <c r="N52" s="152">
        <v>13</v>
      </c>
      <c r="O52" s="152" t="s">
        <v>1</v>
      </c>
      <c r="P52" s="152">
        <v>11</v>
      </c>
      <c r="R52" s="152">
        <v>42</v>
      </c>
      <c r="S52" s="152" t="s">
        <v>1</v>
      </c>
      <c r="T52" s="152">
        <v>50</v>
      </c>
      <c r="V52" s="152">
        <v>-8</v>
      </c>
      <c r="Z52" s="173">
        <v>4.333333333333333</v>
      </c>
      <c r="AA52" s="173"/>
      <c r="AB52" s="178">
        <v>14</v>
      </c>
      <c r="AC52" s="173" t="s">
        <v>1</v>
      </c>
      <c r="AD52" s="178">
        <v>16.666666666666668</v>
      </c>
    </row>
    <row r="53" spans="1:30" ht="14.25">
      <c r="A53" s="172">
        <v>16</v>
      </c>
      <c r="B53" s="177" t="s">
        <v>89</v>
      </c>
      <c r="C53" s="177" t="s">
        <v>62</v>
      </c>
      <c r="G53" s="152">
        <v>4</v>
      </c>
      <c r="H53" s="152">
        <v>16</v>
      </c>
      <c r="J53" s="152">
        <v>4</v>
      </c>
      <c r="K53" s="152">
        <v>5</v>
      </c>
      <c r="L53" s="152">
        <v>7</v>
      </c>
      <c r="N53" s="152">
        <v>13</v>
      </c>
      <c r="O53" s="152" t="s">
        <v>1</v>
      </c>
      <c r="P53" s="152">
        <v>19</v>
      </c>
      <c r="R53" s="152">
        <v>54</v>
      </c>
      <c r="S53" s="152" t="s">
        <v>1</v>
      </c>
      <c r="T53" s="152">
        <v>58</v>
      </c>
      <c r="V53" s="152">
        <v>-4</v>
      </c>
      <c r="Z53" s="173">
        <v>3.25</v>
      </c>
      <c r="AA53" s="173"/>
      <c r="AB53" s="178">
        <v>13.5</v>
      </c>
      <c r="AC53" s="173" t="s">
        <v>1</v>
      </c>
      <c r="AD53" s="178">
        <v>14.5</v>
      </c>
    </row>
    <row r="54" spans="1:30" ht="14.25">
      <c r="A54" s="172">
        <v>17</v>
      </c>
      <c r="B54" s="177" t="s">
        <v>80</v>
      </c>
      <c r="C54" s="177" t="s">
        <v>54</v>
      </c>
      <c r="G54" s="152">
        <v>2</v>
      </c>
      <c r="H54" s="152">
        <v>8</v>
      </c>
      <c r="J54" s="152">
        <v>3</v>
      </c>
      <c r="K54" s="152">
        <v>4</v>
      </c>
      <c r="L54" s="152">
        <v>1</v>
      </c>
      <c r="N54" s="152">
        <v>10</v>
      </c>
      <c r="O54" s="152" t="s">
        <v>1</v>
      </c>
      <c r="P54" s="152">
        <v>6</v>
      </c>
      <c r="R54" s="152">
        <v>28</v>
      </c>
      <c r="S54" s="152" t="s">
        <v>1</v>
      </c>
      <c r="T54" s="152">
        <v>20</v>
      </c>
      <c r="V54" s="152">
        <v>8</v>
      </c>
      <c r="Z54" s="173">
        <v>5</v>
      </c>
      <c r="AA54" s="173"/>
      <c r="AB54" s="178">
        <v>14</v>
      </c>
      <c r="AC54" s="173" t="s">
        <v>1</v>
      </c>
      <c r="AD54" s="178">
        <v>10</v>
      </c>
    </row>
    <row r="55" spans="1:30" ht="14.25">
      <c r="A55" s="172">
        <v>18</v>
      </c>
      <c r="B55" s="177" t="s">
        <v>98</v>
      </c>
      <c r="C55" s="177" t="s">
        <v>70</v>
      </c>
      <c r="G55" s="152">
        <v>2</v>
      </c>
      <c r="H55" s="152">
        <v>8</v>
      </c>
      <c r="J55" s="152">
        <v>4</v>
      </c>
      <c r="K55" s="152">
        <v>2</v>
      </c>
      <c r="L55" s="152">
        <v>2</v>
      </c>
      <c r="N55" s="152">
        <v>10</v>
      </c>
      <c r="O55" s="152" t="s">
        <v>1</v>
      </c>
      <c r="P55" s="152">
        <v>6</v>
      </c>
      <c r="R55" s="152">
        <v>25</v>
      </c>
      <c r="S55" s="152" t="s">
        <v>1</v>
      </c>
      <c r="T55" s="152">
        <v>21</v>
      </c>
      <c r="V55" s="152">
        <v>4</v>
      </c>
      <c r="Z55" s="173">
        <v>5</v>
      </c>
      <c r="AA55" s="173"/>
      <c r="AB55" s="178">
        <v>12.5</v>
      </c>
      <c r="AC55" s="173" t="s">
        <v>1</v>
      </c>
      <c r="AD55" s="178">
        <v>10.5</v>
      </c>
    </row>
    <row r="56" spans="1:30" ht="14.25">
      <c r="A56" s="172">
        <v>19</v>
      </c>
      <c r="B56" s="177" t="s">
        <v>87</v>
      </c>
      <c r="C56" s="177" t="s">
        <v>62</v>
      </c>
      <c r="G56" s="152">
        <v>4</v>
      </c>
      <c r="H56" s="152">
        <v>16</v>
      </c>
      <c r="J56" s="152">
        <v>2</v>
      </c>
      <c r="K56" s="152">
        <v>6</v>
      </c>
      <c r="L56" s="152">
        <v>8</v>
      </c>
      <c r="N56" s="152">
        <v>10</v>
      </c>
      <c r="O56" s="152" t="s">
        <v>1</v>
      </c>
      <c r="P56" s="152">
        <v>22</v>
      </c>
      <c r="R56" s="152">
        <v>39</v>
      </c>
      <c r="S56" s="152" t="s">
        <v>1</v>
      </c>
      <c r="T56" s="152">
        <v>51</v>
      </c>
      <c r="V56" s="152">
        <v>-12</v>
      </c>
      <c r="Z56" s="173">
        <v>2.5</v>
      </c>
      <c r="AA56" s="173"/>
      <c r="AB56" s="178">
        <v>9.75</v>
      </c>
      <c r="AC56" s="173" t="s">
        <v>1</v>
      </c>
      <c r="AD56" s="178">
        <v>12.75</v>
      </c>
    </row>
    <row r="57" spans="1:30" ht="14.25">
      <c r="A57" s="172">
        <v>20</v>
      </c>
      <c r="B57" s="177" t="s">
        <v>93</v>
      </c>
      <c r="C57" s="177" t="s">
        <v>66</v>
      </c>
      <c r="G57" s="152">
        <v>2</v>
      </c>
      <c r="H57" s="152">
        <v>8</v>
      </c>
      <c r="J57" s="152">
        <v>3</v>
      </c>
      <c r="K57" s="152">
        <v>1</v>
      </c>
      <c r="L57" s="152">
        <v>4</v>
      </c>
      <c r="N57" s="152">
        <v>7</v>
      </c>
      <c r="O57" s="152" t="s">
        <v>1</v>
      </c>
      <c r="P57" s="152">
        <v>9</v>
      </c>
      <c r="R57" s="152">
        <v>20</v>
      </c>
      <c r="S57" s="152" t="s">
        <v>1</v>
      </c>
      <c r="T57" s="152">
        <v>27</v>
      </c>
      <c r="V57" s="152">
        <v>-7</v>
      </c>
      <c r="Z57" s="173">
        <v>3.5</v>
      </c>
      <c r="AA57" s="173"/>
      <c r="AB57" s="178">
        <v>10</v>
      </c>
      <c r="AC57" s="173" t="s">
        <v>1</v>
      </c>
      <c r="AD57" s="178">
        <v>13.5</v>
      </c>
    </row>
    <row r="58" spans="1:30" ht="14.25">
      <c r="A58" s="172">
        <v>21</v>
      </c>
      <c r="B58" s="177" t="s">
        <v>101</v>
      </c>
      <c r="C58" s="177" t="s">
        <v>70</v>
      </c>
      <c r="G58" s="152">
        <v>4</v>
      </c>
      <c r="H58" s="152">
        <v>16</v>
      </c>
      <c r="J58" s="152">
        <v>1</v>
      </c>
      <c r="K58" s="152">
        <v>4</v>
      </c>
      <c r="L58" s="152">
        <v>11</v>
      </c>
      <c r="N58" s="152">
        <v>6</v>
      </c>
      <c r="O58" s="152" t="s">
        <v>1</v>
      </c>
      <c r="P58" s="152">
        <v>26</v>
      </c>
      <c r="R58" s="152">
        <v>40</v>
      </c>
      <c r="S58" s="152" t="s">
        <v>1</v>
      </c>
      <c r="T58" s="152">
        <v>61</v>
      </c>
      <c r="V58" s="152">
        <v>-21</v>
      </c>
      <c r="Z58" s="173">
        <v>1.5</v>
      </c>
      <c r="AA58" s="173"/>
      <c r="AB58" s="178">
        <v>10</v>
      </c>
      <c r="AC58" s="173" t="s">
        <v>1</v>
      </c>
      <c r="AD58" s="178">
        <v>15.25</v>
      </c>
    </row>
    <row r="59" spans="1:30" ht="14.25">
      <c r="A59" s="172">
        <v>22</v>
      </c>
      <c r="B59" s="177" t="s">
        <v>90</v>
      </c>
      <c r="C59" s="177" t="s">
        <v>62</v>
      </c>
      <c r="G59" s="152">
        <v>4</v>
      </c>
      <c r="H59" s="152">
        <v>16</v>
      </c>
      <c r="J59" s="152">
        <v>2</v>
      </c>
      <c r="K59" s="152">
        <v>2</v>
      </c>
      <c r="L59" s="152">
        <v>12</v>
      </c>
      <c r="N59" s="152">
        <v>6</v>
      </c>
      <c r="O59" s="152" t="s">
        <v>1</v>
      </c>
      <c r="P59" s="152">
        <v>26</v>
      </c>
      <c r="R59" s="152">
        <v>35</v>
      </c>
      <c r="S59" s="152" t="s">
        <v>1</v>
      </c>
      <c r="T59" s="152">
        <v>67</v>
      </c>
      <c r="V59" s="152">
        <v>-32</v>
      </c>
      <c r="Z59" s="173">
        <v>1.5</v>
      </c>
      <c r="AA59" s="173"/>
      <c r="AB59" s="178">
        <v>8.75</v>
      </c>
      <c r="AC59" s="173" t="s">
        <v>1</v>
      </c>
      <c r="AD59" s="178">
        <v>16.75</v>
      </c>
    </row>
    <row r="60" spans="1:30" ht="14.25">
      <c r="A60" s="172">
        <v>23</v>
      </c>
      <c r="B60" s="177" t="s">
        <v>122</v>
      </c>
      <c r="C60" s="177" t="s">
        <v>62</v>
      </c>
      <c r="G60" s="152">
        <v>1</v>
      </c>
      <c r="H60" s="152">
        <v>4</v>
      </c>
      <c r="J60" s="152">
        <v>2</v>
      </c>
      <c r="K60" s="152">
        <v>1</v>
      </c>
      <c r="L60" s="152">
        <v>1</v>
      </c>
      <c r="N60" s="152">
        <v>5</v>
      </c>
      <c r="O60" s="152" t="s">
        <v>1</v>
      </c>
      <c r="P60" s="152">
        <v>3</v>
      </c>
      <c r="R60" s="152">
        <v>13</v>
      </c>
      <c r="S60" s="152" t="s">
        <v>1</v>
      </c>
      <c r="T60" s="152">
        <v>13</v>
      </c>
      <c r="V60" s="152">
        <v>0</v>
      </c>
      <c r="Z60" s="173">
        <v>5</v>
      </c>
      <c r="AA60" s="173"/>
      <c r="AB60" s="178">
        <v>13</v>
      </c>
      <c r="AC60" s="173" t="s">
        <v>1</v>
      </c>
      <c r="AD60" s="178">
        <v>13</v>
      </c>
    </row>
    <row r="61" spans="1:30" ht="14.25">
      <c r="A61" s="172">
        <v>24</v>
      </c>
      <c r="B61" s="177" t="s">
        <v>100</v>
      </c>
      <c r="C61" s="177" t="s">
        <v>70</v>
      </c>
      <c r="G61" s="152">
        <v>2</v>
      </c>
      <c r="H61" s="152">
        <v>8</v>
      </c>
      <c r="J61" s="152">
        <v>0</v>
      </c>
      <c r="K61" s="152">
        <v>2</v>
      </c>
      <c r="L61" s="152">
        <v>6</v>
      </c>
      <c r="N61" s="152">
        <v>2</v>
      </c>
      <c r="O61" s="152" t="s">
        <v>1</v>
      </c>
      <c r="P61" s="152">
        <v>14</v>
      </c>
      <c r="R61" s="152">
        <v>19</v>
      </c>
      <c r="S61" s="152" t="s">
        <v>1</v>
      </c>
      <c r="T61" s="152">
        <v>36</v>
      </c>
      <c r="V61" s="152">
        <v>-17</v>
      </c>
      <c r="Z61" s="173">
        <v>1</v>
      </c>
      <c r="AA61" s="173"/>
      <c r="AB61" s="178">
        <v>9.5</v>
      </c>
      <c r="AC61" s="173" t="s">
        <v>1</v>
      </c>
      <c r="AD61" s="178">
        <v>18</v>
      </c>
    </row>
    <row r="62" spans="1:30" ht="14.25">
      <c r="A62" s="172"/>
      <c r="B62" s="177"/>
      <c r="C62" s="177"/>
      <c r="AA62" s="173"/>
      <c r="AB62" s="178"/>
      <c r="AC62" s="173"/>
      <c r="AD62" s="178"/>
    </row>
    <row r="63" spans="1:30" ht="14.25">
      <c r="A63" s="172"/>
      <c r="B63" s="177"/>
      <c r="C63" s="177"/>
      <c r="AA63" s="173"/>
      <c r="AB63" s="178"/>
      <c r="AC63" s="173"/>
      <c r="AD63" s="178"/>
    </row>
    <row r="64" spans="1:30" ht="14.25">
      <c r="A64" s="172"/>
      <c r="B64" s="177"/>
      <c r="C64" s="177"/>
      <c r="AA64" s="173"/>
      <c r="AB64" s="178"/>
      <c r="AC64" s="173"/>
      <c r="AD64" s="178"/>
    </row>
    <row r="65" spans="1:30" ht="14.25">
      <c r="A65" s="172"/>
      <c r="B65" s="177"/>
      <c r="C65" s="177"/>
      <c r="AA65" s="173"/>
      <c r="AB65" s="178"/>
      <c r="AC65" s="173"/>
      <c r="AD65" s="178"/>
    </row>
    <row r="66" spans="1:30" ht="14.25">
      <c r="A66" s="172"/>
      <c r="B66" s="177"/>
      <c r="C66" s="177"/>
      <c r="AA66" s="173"/>
      <c r="AB66" s="178"/>
      <c r="AC66" s="173"/>
      <c r="AD66" s="178"/>
    </row>
    <row r="67" spans="1:30" ht="14.25">
      <c r="A67" s="172"/>
      <c r="B67" s="177"/>
      <c r="C67" s="177"/>
      <c r="AA67" s="173"/>
      <c r="AB67" s="178"/>
      <c r="AC67" s="173"/>
      <c r="AD67" s="178"/>
    </row>
    <row r="68" spans="1:30" ht="14.25">
      <c r="A68" s="172"/>
      <c r="B68" s="177"/>
      <c r="C68" s="177"/>
      <c r="AA68" s="173"/>
      <c r="AB68" s="178"/>
      <c r="AC68" s="173"/>
      <c r="AD68" s="178"/>
    </row>
    <row r="69" spans="1:30" ht="14.25">
      <c r="A69" s="172"/>
      <c r="B69" s="177"/>
      <c r="C69" s="177"/>
      <c r="AA69" s="173"/>
      <c r="AB69" s="178"/>
      <c r="AC69" s="173"/>
      <c r="AD69" s="178"/>
    </row>
    <row r="70" spans="1:30" ht="14.25">
      <c r="A70" s="172"/>
      <c r="B70" s="177"/>
      <c r="C70" s="177"/>
      <c r="AA70" s="173"/>
      <c r="AB70" s="178"/>
      <c r="AC70" s="173"/>
      <c r="AD70" s="178"/>
    </row>
    <row r="71" spans="1:30" ht="14.25">
      <c r="A71" s="172"/>
      <c r="B71" s="177"/>
      <c r="C71" s="177"/>
      <c r="AA71" s="173"/>
      <c r="AB71" s="178"/>
      <c r="AC71" s="173"/>
      <c r="AD71" s="178"/>
    </row>
    <row r="72" spans="1:30" ht="14.25">
      <c r="A72" s="172"/>
      <c r="B72" s="177"/>
      <c r="C72" s="177"/>
      <c r="AA72" s="173"/>
      <c r="AB72" s="178"/>
      <c r="AC72" s="173"/>
      <c r="AD72" s="178"/>
    </row>
    <row r="73" spans="1:30" ht="14.25">
      <c r="A73" s="172"/>
      <c r="B73" s="177"/>
      <c r="C73" s="177"/>
      <c r="AA73" s="173"/>
      <c r="AB73" s="178"/>
      <c r="AC73" s="173"/>
      <c r="AD73" s="178"/>
    </row>
    <row r="74" spans="1:30" ht="14.25">
      <c r="A74" s="172"/>
      <c r="B74" s="177"/>
      <c r="C74" s="177"/>
      <c r="AA74" s="173"/>
      <c r="AB74" s="178"/>
      <c r="AC74" s="173"/>
      <c r="AD74" s="178"/>
    </row>
    <row r="75" spans="1:30" ht="14.25">
      <c r="A75" s="172"/>
      <c r="B75" s="177"/>
      <c r="C75" s="177"/>
      <c r="AA75" s="173"/>
      <c r="AB75" s="178"/>
      <c r="AC75" s="173"/>
      <c r="AD75" s="178"/>
    </row>
    <row r="76" spans="1:30" ht="14.25">
      <c r="A76" s="172"/>
      <c r="B76" s="177"/>
      <c r="C76" s="177"/>
      <c r="AA76" s="173"/>
      <c r="AB76" s="178"/>
      <c r="AC76" s="173"/>
      <c r="AD76" s="178"/>
    </row>
    <row r="77" spans="1:30" ht="14.25">
      <c r="A77" s="172"/>
      <c r="B77" s="177"/>
      <c r="C77" s="177"/>
      <c r="AA77" s="173"/>
      <c r="AB77" s="178"/>
      <c r="AC77" s="173"/>
      <c r="AD77" s="178"/>
    </row>
    <row r="78" spans="1:30" ht="14.25">
      <c r="A78" s="172"/>
      <c r="B78" s="177"/>
      <c r="C78" s="177"/>
      <c r="AA78" s="173"/>
      <c r="AB78" s="178"/>
      <c r="AC78" s="173"/>
      <c r="AD78" s="178"/>
    </row>
    <row r="79" spans="1:30" ht="14.25">
      <c r="A79" s="172"/>
      <c r="B79" s="177"/>
      <c r="C79" s="177"/>
      <c r="AA79" s="173"/>
      <c r="AB79" s="178"/>
      <c r="AC79" s="173"/>
      <c r="AD79" s="178"/>
    </row>
    <row r="80" spans="1:30" ht="14.25">
      <c r="A80" s="172"/>
      <c r="B80" s="177"/>
      <c r="C80" s="177"/>
      <c r="AA80" s="173"/>
      <c r="AB80" s="178"/>
      <c r="AC80" s="173"/>
      <c r="AD80" s="178"/>
    </row>
    <row r="81" spans="1:30" ht="14.25">
      <c r="A81" s="172"/>
      <c r="B81" s="177"/>
      <c r="C81" s="177"/>
      <c r="AA81" s="173"/>
      <c r="AB81" s="178"/>
      <c r="AC81" s="173"/>
      <c r="AD81" s="178"/>
    </row>
    <row r="82" spans="1:30" ht="14.25">
      <c r="A82" s="172"/>
      <c r="B82" s="177"/>
      <c r="C82" s="177"/>
      <c r="AA82" s="173"/>
      <c r="AB82" s="178"/>
      <c r="AC82" s="173"/>
      <c r="AD82" s="178"/>
    </row>
    <row r="83" spans="1:30" ht="14.25">
      <c r="A83" s="172"/>
      <c r="B83" s="177"/>
      <c r="C83" s="177"/>
      <c r="AA83" s="173"/>
      <c r="AB83" s="178"/>
      <c r="AC83" s="173"/>
      <c r="AD83" s="178"/>
    </row>
    <row r="84" spans="1:30" ht="14.25">
      <c r="A84" s="172"/>
      <c r="B84" s="177"/>
      <c r="C84" s="177"/>
      <c r="AA84" s="173"/>
      <c r="AB84" s="178"/>
      <c r="AC84" s="173"/>
      <c r="AD84" s="178"/>
    </row>
    <row r="85" spans="1:30" ht="14.25">
      <c r="A85" s="172"/>
      <c r="B85" s="177"/>
      <c r="C85" s="177"/>
      <c r="AA85" s="173"/>
      <c r="AB85" s="178"/>
      <c r="AC85" s="173"/>
      <c r="AD85" s="178"/>
    </row>
    <row r="86" spans="1:30" ht="14.25">
      <c r="A86" s="172"/>
      <c r="B86" s="177"/>
      <c r="C86" s="177"/>
      <c r="AA86" s="173"/>
      <c r="AB86" s="178"/>
      <c r="AC86" s="173"/>
      <c r="AD86" s="178"/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H10"/>
  <sheetViews>
    <sheetView tabSelected="1" zoomScale="118" zoomScaleNormal="118" zoomScalePageLayoutView="0" workbookViewId="0" topLeftCell="A1">
      <selection activeCell="A1" sqref="A1:F1"/>
    </sheetView>
  </sheetViews>
  <sheetFormatPr defaultColWidth="12.57421875" defaultRowHeight="12.75"/>
  <cols>
    <col min="1" max="1" width="28.140625" style="206" bestFit="1" customWidth="1"/>
    <col min="2" max="7" width="8.140625" style="206" customWidth="1"/>
    <col min="8" max="8" width="7.00390625" style="206" customWidth="1"/>
    <col min="9" max="16384" width="12.57421875" style="206" customWidth="1"/>
  </cols>
  <sheetData>
    <row r="1" spans="1:6" ht="34.5" customHeight="1">
      <c r="A1" s="493" t="s">
        <v>158</v>
      </c>
      <c r="B1" s="492"/>
      <c r="C1" s="492"/>
      <c r="D1" s="492"/>
      <c r="E1" s="492"/>
      <c r="F1" s="492"/>
    </row>
    <row r="2" spans="1:8" ht="17.25" customHeight="1">
      <c r="A2" s="204"/>
      <c r="B2" s="205"/>
      <c r="C2" s="205"/>
      <c r="D2" s="205"/>
      <c r="E2" s="205"/>
      <c r="F2" s="205"/>
      <c r="G2" s="205"/>
      <c r="H2" s="205"/>
    </row>
    <row r="3" spans="1:7" ht="145.5">
      <c r="A3" s="215"/>
      <c r="B3" s="207" t="s">
        <v>54</v>
      </c>
      <c r="C3" s="207" t="s">
        <v>58</v>
      </c>
      <c r="D3" s="207" t="s">
        <v>62</v>
      </c>
      <c r="E3" s="207" t="s">
        <v>66</v>
      </c>
      <c r="F3" s="207" t="s">
        <v>70</v>
      </c>
      <c r="G3" s="208"/>
    </row>
    <row r="4" spans="1:7" ht="30" customHeight="1">
      <c r="A4" s="209" t="s">
        <v>54</v>
      </c>
      <c r="B4" s="210"/>
      <c r="C4" s="330" t="s">
        <v>157</v>
      </c>
      <c r="D4" s="369" t="s">
        <v>133</v>
      </c>
      <c r="E4" s="330" t="s">
        <v>146</v>
      </c>
      <c r="F4" s="369" t="s">
        <v>149</v>
      </c>
      <c r="G4" s="216"/>
    </row>
    <row r="5" spans="1:7" ht="30" customHeight="1">
      <c r="A5" s="209" t="s">
        <v>58</v>
      </c>
      <c r="B5" s="369" t="s">
        <v>156</v>
      </c>
      <c r="C5" s="211"/>
      <c r="D5" s="369" t="s">
        <v>119</v>
      </c>
      <c r="E5" s="369" t="s">
        <v>129</v>
      </c>
      <c r="F5" s="330" t="s">
        <v>142</v>
      </c>
      <c r="G5" s="216"/>
    </row>
    <row r="6" spans="1:7" ht="30" customHeight="1">
      <c r="A6" s="209" t="s">
        <v>62</v>
      </c>
      <c r="B6" s="330" t="s">
        <v>134</v>
      </c>
      <c r="C6" s="330" t="s">
        <v>120</v>
      </c>
      <c r="D6" s="211"/>
      <c r="E6" s="330" t="s">
        <v>126</v>
      </c>
      <c r="F6" s="369" t="s">
        <v>137</v>
      </c>
      <c r="G6" s="216"/>
    </row>
    <row r="7" spans="1:7" ht="30" customHeight="1">
      <c r="A7" s="209" t="s">
        <v>66</v>
      </c>
      <c r="B7" s="369" t="s">
        <v>145</v>
      </c>
      <c r="C7" s="330" t="s">
        <v>130</v>
      </c>
      <c r="D7" s="369" t="s">
        <v>125</v>
      </c>
      <c r="E7" s="211"/>
      <c r="F7" s="330" t="s">
        <v>154</v>
      </c>
      <c r="G7" s="216"/>
    </row>
    <row r="8" spans="1:7" ht="30" customHeight="1">
      <c r="A8" s="209" t="s">
        <v>70</v>
      </c>
      <c r="B8" s="330" t="s">
        <v>150</v>
      </c>
      <c r="C8" s="369" t="s">
        <v>141</v>
      </c>
      <c r="D8" s="330" t="s">
        <v>138</v>
      </c>
      <c r="E8" s="369" t="s">
        <v>153</v>
      </c>
      <c r="F8" s="211"/>
      <c r="G8" s="216"/>
    </row>
    <row r="9" spans="2:6" ht="30" customHeight="1">
      <c r="B9" s="217"/>
      <c r="C9" s="217"/>
      <c r="D9" s="217"/>
      <c r="E9" s="217"/>
      <c r="F9" s="217"/>
    </row>
    <row r="10" spans="2:4" ht="14.25">
      <c r="B10" s="212"/>
      <c r="C10" s="213" t="s">
        <v>34</v>
      </c>
      <c r="D10" s="214" t="s">
        <v>35</v>
      </c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G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123" bestFit="1" customWidth="1"/>
    <col min="2" max="2" width="22.8515625" style="123" bestFit="1" customWidth="1"/>
    <col min="3" max="3" width="23.7109375" style="123" bestFit="1" customWidth="1"/>
    <col min="4" max="4" width="24.140625" style="123" bestFit="1" customWidth="1"/>
    <col min="5" max="5" width="19.57421875" style="123" bestFit="1" customWidth="1"/>
    <col min="6" max="6" width="24.57421875" style="123" bestFit="1" customWidth="1"/>
    <col min="7" max="8" width="22.28125" style="123" bestFit="1" customWidth="1"/>
    <col min="9" max="16384" width="11.421875" style="123" customWidth="1"/>
  </cols>
  <sheetData>
    <row r="1" spans="1:7" ht="12.75">
      <c r="A1" s="123">
        <v>5</v>
      </c>
      <c r="B1" s="123">
        <v>1</v>
      </c>
      <c r="C1" s="123">
        <v>4</v>
      </c>
      <c r="D1" s="123">
        <v>5</v>
      </c>
      <c r="E1" s="123">
        <v>5</v>
      </c>
      <c r="F1" s="123">
        <v>7</v>
      </c>
      <c r="G1" s="123">
        <v>6</v>
      </c>
    </row>
    <row r="2" spans="1:7" ht="12.75">
      <c r="A2" s="123" t="s">
        <v>58</v>
      </c>
      <c r="B2" s="123" t="s">
        <v>16</v>
      </c>
      <c r="C2" s="123" t="s">
        <v>58</v>
      </c>
      <c r="D2" s="123" t="s">
        <v>62</v>
      </c>
      <c r="E2" s="123" t="s">
        <v>54</v>
      </c>
      <c r="F2" s="123" t="s">
        <v>70</v>
      </c>
      <c r="G2" s="123" t="s">
        <v>66</v>
      </c>
    </row>
    <row r="3" spans="1:7" ht="12.75">
      <c r="A3" s="123" t="s">
        <v>62</v>
      </c>
      <c r="B3" s="123" t="s">
        <v>108</v>
      </c>
      <c r="C3" s="123" t="s">
        <v>83</v>
      </c>
      <c r="D3" s="123" t="s">
        <v>90</v>
      </c>
      <c r="E3" s="123" t="s">
        <v>82</v>
      </c>
      <c r="F3" s="123" t="s">
        <v>100</v>
      </c>
      <c r="G3" s="123" t="s">
        <v>95</v>
      </c>
    </row>
    <row r="4" spans="1:7" ht="12.75">
      <c r="A4" s="123" t="s">
        <v>54</v>
      </c>
      <c r="C4" s="123" t="s">
        <v>85</v>
      </c>
      <c r="D4" s="123" t="s">
        <v>87</v>
      </c>
      <c r="E4" s="123" t="s">
        <v>79</v>
      </c>
      <c r="F4" s="123" t="s">
        <v>101</v>
      </c>
      <c r="G4" s="123" t="s">
        <v>91</v>
      </c>
    </row>
    <row r="5" spans="1:7" ht="12.75">
      <c r="A5" s="123" t="s">
        <v>70</v>
      </c>
      <c r="C5" s="123" t="s">
        <v>86</v>
      </c>
      <c r="D5" s="123" t="s">
        <v>89</v>
      </c>
      <c r="E5" s="123" t="s">
        <v>81</v>
      </c>
      <c r="F5" s="123" t="s">
        <v>96</v>
      </c>
      <c r="G5" s="123" t="s">
        <v>121</v>
      </c>
    </row>
    <row r="6" spans="1:7" ht="12.75">
      <c r="A6" s="123" t="s">
        <v>66</v>
      </c>
      <c r="C6" s="123" t="s">
        <v>84</v>
      </c>
      <c r="D6" s="123" t="s">
        <v>88</v>
      </c>
      <c r="E6" s="123" t="s">
        <v>78</v>
      </c>
      <c r="F6" s="123" t="s">
        <v>97</v>
      </c>
      <c r="G6" s="123" t="s">
        <v>92</v>
      </c>
    </row>
    <row r="7" spans="4:7" ht="12.75">
      <c r="D7" s="123" t="s">
        <v>122</v>
      </c>
      <c r="E7" s="123" t="s">
        <v>80</v>
      </c>
      <c r="F7" s="123" t="s">
        <v>98</v>
      </c>
      <c r="G7" s="123" t="s">
        <v>93</v>
      </c>
    </row>
    <row r="8" spans="6:7" ht="12.75">
      <c r="F8" s="123" t="s">
        <v>99</v>
      </c>
      <c r="G8" s="123" t="s">
        <v>94</v>
      </c>
    </row>
    <row r="9" ht="12.75">
      <c r="F9" s="123" t="s">
        <v>102</v>
      </c>
    </row>
    <row r="32" ht="12.75">
      <c r="A32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1</v>
      </c>
      <c r="C1" s="123"/>
    </row>
    <row r="2" spans="1:5" ht="12.75">
      <c r="A2" s="123" t="s">
        <v>135</v>
      </c>
      <c r="B2" s="123" t="s">
        <v>75</v>
      </c>
      <c r="C2" s="123"/>
      <c r="E2" s="2">
        <v>44751</v>
      </c>
    </row>
    <row r="3" spans="1:3" ht="12.75">
      <c r="A3" s="123"/>
      <c r="B3" s="123"/>
      <c r="C3" s="123"/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72"/>
      <c r="C6" s="272"/>
    </row>
    <row r="7" spans="1:3" ht="12.75">
      <c r="A7" s="123"/>
      <c r="B7" s="272"/>
      <c r="C7" s="27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3" customWidth="1"/>
    <col min="3" max="8" width="2.421875" style="275" customWidth="1"/>
    <col min="9" max="21" width="2.140625" style="275" customWidth="1"/>
    <col min="22" max="36" width="2.140625" style="273" customWidth="1"/>
    <col min="37" max="37" width="1.421875" style="273" customWidth="1"/>
    <col min="38" max="38" width="4.140625" style="273" hidden="1" customWidth="1"/>
    <col min="39" max="39" width="5.57421875" style="275" hidden="1" customWidth="1"/>
    <col min="40" max="40" width="2.140625" style="275" customWidth="1"/>
    <col min="41" max="42" width="2.140625" style="273" customWidth="1"/>
    <col min="43" max="43" width="2.421875" style="273" customWidth="1"/>
    <col min="44" max="44" width="1.28515625" style="273" customWidth="1"/>
    <col min="45" max="45" width="3.00390625" style="273" customWidth="1"/>
    <col min="46" max="46" width="2.140625" style="273" customWidth="1"/>
    <col min="47" max="47" width="1.28515625" style="273" customWidth="1"/>
    <col min="48" max="48" width="3.140625" style="275" customWidth="1"/>
    <col min="49" max="49" width="2.140625" style="275" customWidth="1"/>
    <col min="50" max="50" width="2.421875" style="274" customWidth="1"/>
    <col min="51" max="55" width="2.421875" style="273" hidden="1" customWidth="1"/>
    <col min="56" max="16384" width="0" style="273" hidden="1" customWidth="1"/>
  </cols>
  <sheetData>
    <row r="1" spans="1:50" ht="21.75" customHeight="1">
      <c r="A1" s="306">
        <v>1</v>
      </c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306"/>
      <c r="AF1" s="306"/>
      <c r="AG1" s="306"/>
      <c r="AH1" s="306"/>
      <c r="AI1" s="306"/>
      <c r="AJ1" s="306"/>
      <c r="AK1" s="306"/>
      <c r="AL1" s="306"/>
      <c r="AM1" s="307"/>
      <c r="AN1" s="411" t="s">
        <v>4</v>
      </c>
      <c r="AO1" s="411"/>
      <c r="AP1" s="411"/>
      <c r="AQ1" s="412"/>
      <c r="AR1" s="412"/>
      <c r="AS1" s="412"/>
      <c r="AT1" s="412"/>
      <c r="AU1" s="412"/>
      <c r="AV1" s="412"/>
      <c r="AW1" s="312"/>
      <c r="AX1" s="306"/>
    </row>
    <row r="2" spans="1:50" ht="21.75" customHeight="1">
      <c r="A2" s="306"/>
      <c r="B2" s="306"/>
      <c r="C2" s="323" t="s">
        <v>11</v>
      </c>
      <c r="D2" s="310"/>
      <c r="E2" s="310"/>
      <c r="F2" s="310"/>
      <c r="G2" s="310"/>
      <c r="H2" s="310"/>
      <c r="I2" s="310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4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06"/>
      <c r="AX2" s="306"/>
    </row>
    <row r="3" spans="1:50" ht="21.75" customHeight="1">
      <c r="A3" s="306"/>
      <c r="B3" s="306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321" t="s">
        <v>0</v>
      </c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309"/>
      <c r="AI3" s="417">
        <f>AN34</f>
      </c>
      <c r="AJ3" s="417"/>
      <c r="AK3" s="320" t="s">
        <v>1</v>
      </c>
      <c r="AL3" s="320"/>
      <c r="AM3" s="320"/>
      <c r="AN3" s="417">
        <f>AQ34</f>
      </c>
      <c r="AO3" s="417"/>
      <c r="AP3" s="309"/>
      <c r="AQ3" s="309"/>
      <c r="AR3" s="417">
        <f>AS35</f>
      </c>
      <c r="AS3" s="417"/>
      <c r="AT3" s="320" t="s">
        <v>1</v>
      </c>
      <c r="AU3" s="417">
        <f>AV35</f>
      </c>
      <c r="AV3" s="417"/>
      <c r="AW3" s="306"/>
      <c r="AX3" s="306"/>
    </row>
    <row r="4" spans="1:50" ht="21.75" customHeight="1">
      <c r="A4" s="306"/>
      <c r="B4" s="306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1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06"/>
      <c r="AF4" s="306"/>
      <c r="AG4" s="306"/>
      <c r="AH4" s="309"/>
      <c r="AI4" s="309"/>
      <c r="AJ4" s="309"/>
      <c r="AK4" s="320"/>
      <c r="AL4" s="320"/>
      <c r="AM4" s="320"/>
      <c r="AN4" s="308"/>
      <c r="AO4" s="309"/>
      <c r="AP4" s="309"/>
      <c r="AQ4" s="309"/>
      <c r="AR4" s="309"/>
      <c r="AS4" s="309"/>
      <c r="AT4" s="320"/>
      <c r="AU4" s="320"/>
      <c r="AV4" s="308"/>
      <c r="AW4" s="308"/>
      <c r="AX4" s="306"/>
    </row>
    <row r="5" spans="1:50" s="316" customFormat="1" ht="18">
      <c r="A5" s="317"/>
      <c r="B5" s="317"/>
      <c r="C5" s="317"/>
      <c r="D5" s="317"/>
      <c r="E5" s="317"/>
      <c r="F5" s="408" t="s">
        <v>5</v>
      </c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317"/>
      <c r="R5" s="317"/>
      <c r="S5" s="317"/>
      <c r="T5" s="317"/>
      <c r="U5" s="317"/>
      <c r="V5" s="317"/>
      <c r="W5" s="317"/>
      <c r="X5" s="317"/>
      <c r="Y5" s="409" t="s">
        <v>6</v>
      </c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319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7"/>
      <c r="AX5" s="317"/>
    </row>
    <row r="6" spans="1:50" ht="21.75" customHeight="1">
      <c r="A6" s="306"/>
      <c r="B6" s="306"/>
      <c r="C6" s="307"/>
      <c r="D6" s="307"/>
      <c r="E6" s="314">
        <v>1</v>
      </c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307"/>
      <c r="R6" s="307"/>
      <c r="S6" s="307"/>
      <c r="T6" s="307"/>
      <c r="U6" s="307"/>
      <c r="V6" s="306"/>
      <c r="W6" s="306"/>
      <c r="X6" s="313">
        <v>5</v>
      </c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312"/>
      <c r="AK6" s="309"/>
      <c r="AL6" s="309"/>
      <c r="AM6" s="308"/>
      <c r="AN6" s="308"/>
      <c r="AO6" s="309"/>
      <c r="AP6" s="309"/>
      <c r="AQ6" s="309"/>
      <c r="AR6" s="309"/>
      <c r="AS6" s="309"/>
      <c r="AT6" s="309"/>
      <c r="AU6" s="309"/>
      <c r="AV6" s="308"/>
      <c r="AW6" s="307"/>
      <c r="AX6" s="306"/>
    </row>
    <row r="7" spans="1:50" ht="21.75" customHeight="1">
      <c r="A7" s="306"/>
      <c r="B7" s="306"/>
      <c r="C7" s="307"/>
      <c r="D7" s="307"/>
      <c r="E7" s="314">
        <v>2</v>
      </c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307"/>
      <c r="R7" s="307"/>
      <c r="S7" s="307"/>
      <c r="T7" s="307"/>
      <c r="U7" s="307"/>
      <c r="V7" s="306"/>
      <c r="W7" s="306"/>
      <c r="X7" s="313">
        <v>6</v>
      </c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312"/>
      <c r="AK7" s="309"/>
      <c r="AL7" s="309"/>
      <c r="AM7" s="308"/>
      <c r="AN7" s="308"/>
      <c r="AO7" s="315"/>
      <c r="AP7" s="309"/>
      <c r="AQ7" s="309"/>
      <c r="AR7" s="309"/>
      <c r="AS7" s="309"/>
      <c r="AT7" s="309"/>
      <c r="AU7" s="309"/>
      <c r="AV7" s="308"/>
      <c r="AW7" s="307"/>
      <c r="AX7" s="306"/>
    </row>
    <row r="8" spans="1:50" ht="21.75" customHeight="1">
      <c r="A8" s="306"/>
      <c r="B8" s="306"/>
      <c r="C8" s="307"/>
      <c r="D8" s="307"/>
      <c r="E8" s="314">
        <v>3</v>
      </c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307"/>
      <c r="R8" s="307"/>
      <c r="S8" s="307"/>
      <c r="T8" s="307"/>
      <c r="U8" s="307"/>
      <c r="V8" s="306"/>
      <c r="W8" s="306"/>
      <c r="X8" s="313">
        <v>7</v>
      </c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312"/>
      <c r="AK8" s="309"/>
      <c r="AL8" s="309"/>
      <c r="AM8" s="308"/>
      <c r="AN8" s="308"/>
      <c r="AO8" s="309"/>
      <c r="AP8" s="309"/>
      <c r="AQ8" s="309"/>
      <c r="AR8" s="309"/>
      <c r="AS8" s="309"/>
      <c r="AT8" s="309"/>
      <c r="AU8" s="309"/>
      <c r="AV8" s="308"/>
      <c r="AW8" s="307"/>
      <c r="AX8" s="306"/>
    </row>
    <row r="9" spans="1:50" ht="21.75" customHeight="1">
      <c r="A9" s="306"/>
      <c r="B9" s="306"/>
      <c r="C9" s="307"/>
      <c r="D9" s="307"/>
      <c r="E9" s="314">
        <v>4</v>
      </c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307"/>
      <c r="R9" s="307"/>
      <c r="S9" s="307"/>
      <c r="T9" s="307"/>
      <c r="U9" s="307"/>
      <c r="V9" s="306"/>
      <c r="W9" s="306"/>
      <c r="X9" s="313">
        <v>8</v>
      </c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312"/>
      <c r="AK9" s="309"/>
      <c r="AL9" s="311"/>
      <c r="AM9" s="310"/>
      <c r="AN9" s="308"/>
      <c r="AO9" s="309"/>
      <c r="AP9" s="309"/>
      <c r="AQ9" s="309"/>
      <c r="AR9" s="309"/>
      <c r="AS9" s="309"/>
      <c r="AT9" s="309"/>
      <c r="AU9" s="309"/>
      <c r="AV9" s="308"/>
      <c r="AW9" s="307"/>
      <c r="AX9" s="306"/>
    </row>
    <row r="10" spans="1:50" ht="21.75" customHeight="1">
      <c r="A10" s="306"/>
      <c r="B10" s="306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7"/>
      <c r="AN10" s="307"/>
      <c r="AO10" s="306"/>
      <c r="AP10" s="306"/>
      <c r="AQ10" s="306"/>
      <c r="AR10" s="306"/>
      <c r="AS10" s="306"/>
      <c r="AT10" s="306"/>
      <c r="AU10" s="306"/>
      <c r="AV10" s="307"/>
      <c r="AW10" s="307"/>
      <c r="AX10" s="306"/>
    </row>
    <row r="11" spans="1:50" ht="21.75" customHeight="1">
      <c r="A11" s="276"/>
      <c r="B11" s="276"/>
      <c r="C11" s="305">
        <v>1</v>
      </c>
      <c r="D11" s="397">
        <f>IF(ISBLANK($F$6),"",$F$6)</f>
      </c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03" t="s">
        <v>0</v>
      </c>
      <c r="P11" s="278">
        <v>5</v>
      </c>
      <c r="Q11" s="397">
        <f>IF(ISBLANK($Y$6),"",$Y$6)</f>
      </c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276"/>
      <c r="AD11" s="276"/>
      <c r="AE11" s="398"/>
      <c r="AF11" s="398"/>
      <c r="AG11" s="303" t="s">
        <v>1</v>
      </c>
      <c r="AH11" s="400"/>
      <c r="AI11" s="400"/>
      <c r="AJ11" s="277"/>
      <c r="AK11" s="276"/>
      <c r="AL11" s="280">
        <f aca="true" t="shared" si="0" ref="AL11:AL26">IF(ISNUMBER(AH11),IF(AE11&gt;AH11,2,IF(AE11=AH11,1,0)),"")</f>
      </c>
      <c r="AM11" s="281">
        <f aca="true" t="shared" si="1" ref="AM11:AM26">IF(ISNUMBER(AH11),IF(AH11&gt;AE11,2,IF(AE11=AH11,1,0)),"")</f>
      </c>
      <c r="AN11" s="278"/>
      <c r="AO11" s="276">
        <v>3</v>
      </c>
      <c r="AP11" s="276"/>
      <c r="AQ11" s="304"/>
      <c r="AR11" s="304"/>
      <c r="AS11" s="304"/>
      <c r="AT11" s="304"/>
      <c r="AU11" s="304"/>
      <c r="AV11" s="304"/>
      <c r="AW11" s="276"/>
      <c r="AX11" s="276"/>
    </row>
    <row r="12" spans="1:50" ht="21.75" customHeight="1">
      <c r="A12" s="276"/>
      <c r="B12" s="276"/>
      <c r="C12" s="305">
        <v>2</v>
      </c>
      <c r="D12" s="397">
        <f>IF(ISBLANK($F$7),"",$F$7)</f>
      </c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03" t="s">
        <v>0</v>
      </c>
      <c r="P12" s="278">
        <v>6</v>
      </c>
      <c r="Q12" s="397">
        <f>IF(ISBLANK($Y$7),"",$Y$7)</f>
      </c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276"/>
      <c r="AD12" s="276"/>
      <c r="AE12" s="398"/>
      <c r="AF12" s="398"/>
      <c r="AG12" s="303" t="s">
        <v>1</v>
      </c>
      <c r="AH12" s="400"/>
      <c r="AI12" s="400"/>
      <c r="AJ12" s="277"/>
      <c r="AK12" s="276"/>
      <c r="AL12" s="280">
        <f t="shared" si="0"/>
      </c>
      <c r="AM12" s="281">
        <f t="shared" si="1"/>
      </c>
      <c r="AN12" s="278"/>
      <c r="AO12" s="276">
        <v>7</v>
      </c>
      <c r="AP12" s="276"/>
      <c r="AQ12" s="302">
        <f>IF(ISNUMBER(AH12),SUM($AL$11:AL12),"")</f>
      </c>
      <c r="AR12" s="301">
        <f>IF(ISNUMBER(AH12),":","")</f>
      </c>
      <c r="AS12" s="301">
        <f>IF(ISNUMBER(AH12),SUM($AM$11:AM12),"")</f>
      </c>
      <c r="AT12" s="302">
        <f>IF(ISNUMBER(AH12),SUM($AE$11:AF12),"")</f>
      </c>
      <c r="AU12" s="301">
        <f>IF(ISNUMBER(AH12),":","")</f>
      </c>
      <c r="AV12" s="301">
        <f>IF(ISNUMBER(AH12),SUM($AH$11:AI12),"")</f>
      </c>
      <c r="AW12" s="276"/>
      <c r="AX12" s="276"/>
    </row>
    <row r="13" spans="1:50" ht="21.75" customHeight="1">
      <c r="A13" s="276"/>
      <c r="B13" s="276"/>
      <c r="C13" s="305">
        <v>3</v>
      </c>
      <c r="D13" s="397">
        <f>IF(ISBLANK($F$8),"",$F$8)</f>
      </c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03" t="s">
        <v>0</v>
      </c>
      <c r="P13" s="278">
        <v>7</v>
      </c>
      <c r="Q13" s="397">
        <f>IF(ISBLANK($Y$8),"",$Y$8)</f>
      </c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276"/>
      <c r="AD13" s="276"/>
      <c r="AE13" s="398"/>
      <c r="AF13" s="398"/>
      <c r="AG13" s="303" t="s">
        <v>1</v>
      </c>
      <c r="AH13" s="400"/>
      <c r="AI13" s="400"/>
      <c r="AJ13" s="277"/>
      <c r="AK13" s="276"/>
      <c r="AL13" s="280">
        <f t="shared" si="0"/>
      </c>
      <c r="AM13" s="281">
        <f t="shared" si="1"/>
      </c>
      <c r="AN13" s="278"/>
      <c r="AO13" s="276">
        <v>1</v>
      </c>
      <c r="AP13" s="276"/>
      <c r="AQ13" s="302"/>
      <c r="AR13" s="301"/>
      <c r="AS13" s="301"/>
      <c r="AT13" s="302"/>
      <c r="AU13" s="301"/>
      <c r="AV13" s="301"/>
      <c r="AW13" s="276"/>
      <c r="AX13" s="276"/>
    </row>
    <row r="14" spans="1:50" ht="21.75" customHeight="1">
      <c r="A14" s="276"/>
      <c r="B14" s="276"/>
      <c r="C14" s="305">
        <v>4</v>
      </c>
      <c r="D14" s="397">
        <f>IF(ISBLANK($F$9),"",$F$9)</f>
      </c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03" t="s">
        <v>0</v>
      </c>
      <c r="P14" s="278">
        <v>8</v>
      </c>
      <c r="Q14" s="397">
        <f>IF(ISBLANK($Y$9),"",$Y$9)</f>
      </c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276"/>
      <c r="AD14" s="276"/>
      <c r="AE14" s="398"/>
      <c r="AF14" s="398"/>
      <c r="AG14" s="303" t="s">
        <v>1</v>
      </c>
      <c r="AH14" s="400"/>
      <c r="AI14" s="400"/>
      <c r="AJ14" s="277"/>
      <c r="AK14" s="276"/>
      <c r="AL14" s="280">
        <f t="shared" si="0"/>
      </c>
      <c r="AM14" s="281">
        <f t="shared" si="1"/>
      </c>
      <c r="AN14" s="278"/>
      <c r="AO14" s="276">
        <v>6</v>
      </c>
      <c r="AP14" s="276"/>
      <c r="AQ14" s="302">
        <f>IF(ISNUMBER(AH14),SUM($AL$11:AL14),"")</f>
      </c>
      <c r="AR14" s="301">
        <f>IF(ISNUMBER(AH14),":","")</f>
      </c>
      <c r="AS14" s="301">
        <f>IF(ISNUMBER(AH14),SUM($AM$11:AM14),"")</f>
      </c>
      <c r="AT14" s="302">
        <f>IF(ISNUMBER(AH14),SUM($AE$11:AF14),"")</f>
      </c>
      <c r="AU14" s="301">
        <f>IF(ISNUMBER(AH14),":","")</f>
      </c>
      <c r="AV14" s="301">
        <f>IF(ISNUMBER(AH14),SUM($AH$11:AI14),"")</f>
      </c>
      <c r="AW14" s="276"/>
      <c r="AX14" s="276"/>
    </row>
    <row r="15" spans="1:50" ht="21.75" customHeight="1">
      <c r="A15" s="276"/>
      <c r="B15" s="276"/>
      <c r="C15" s="305">
        <v>2</v>
      </c>
      <c r="D15" s="397">
        <f>IF(ISBLANK($F$7),"",$F$7)</f>
      </c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03" t="s">
        <v>0</v>
      </c>
      <c r="P15" s="278">
        <v>5</v>
      </c>
      <c r="Q15" s="397">
        <f>IF(ISBLANK($Y$6),"",$Y$6)</f>
      </c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276"/>
      <c r="AD15" s="276"/>
      <c r="AE15" s="398"/>
      <c r="AF15" s="398"/>
      <c r="AG15" s="303" t="s">
        <v>1</v>
      </c>
      <c r="AH15" s="400"/>
      <c r="AI15" s="400"/>
      <c r="AJ15" s="277"/>
      <c r="AK15" s="276"/>
      <c r="AL15" s="280">
        <f t="shared" si="0"/>
      </c>
      <c r="AM15" s="281">
        <f t="shared" si="1"/>
      </c>
      <c r="AN15" s="278"/>
      <c r="AO15" s="276">
        <v>4</v>
      </c>
      <c r="AP15" s="276"/>
      <c r="AQ15" s="302"/>
      <c r="AR15" s="301"/>
      <c r="AS15" s="301"/>
      <c r="AT15" s="302"/>
      <c r="AU15" s="301"/>
      <c r="AV15" s="301"/>
      <c r="AW15" s="276"/>
      <c r="AX15" s="276"/>
    </row>
    <row r="16" spans="1:50" ht="21.75" customHeight="1">
      <c r="A16" s="276"/>
      <c r="B16" s="276"/>
      <c r="C16" s="305">
        <v>3</v>
      </c>
      <c r="D16" s="397">
        <f>IF(ISBLANK($F$8),"",$F$8)</f>
      </c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03" t="s">
        <v>0</v>
      </c>
      <c r="P16" s="278">
        <v>6</v>
      </c>
      <c r="Q16" s="397">
        <f>IF(ISBLANK($Y$7),"",$Y$7)</f>
      </c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276"/>
      <c r="AD16" s="276"/>
      <c r="AE16" s="398"/>
      <c r="AF16" s="398"/>
      <c r="AG16" s="303" t="s">
        <v>1</v>
      </c>
      <c r="AH16" s="400"/>
      <c r="AI16" s="400"/>
      <c r="AJ16" s="277"/>
      <c r="AK16" s="276"/>
      <c r="AL16" s="280">
        <f t="shared" si="0"/>
      </c>
      <c r="AM16" s="281">
        <f t="shared" si="1"/>
      </c>
      <c r="AN16" s="278"/>
      <c r="AO16" s="276">
        <v>8</v>
      </c>
      <c r="AP16" s="276"/>
      <c r="AQ16" s="302">
        <f>IF(ISNUMBER(AH16),SUM($AL$11:AL16),"")</f>
      </c>
      <c r="AR16" s="301">
        <f>IF(ISNUMBER(AH16),":","")</f>
      </c>
      <c r="AS16" s="301">
        <f>IF(ISNUMBER(AH16),SUM($AM$11:AM16),"")</f>
      </c>
      <c r="AT16" s="302">
        <f>IF(ISNUMBER(AH16),SUM($AE$11:AF16),"")</f>
      </c>
      <c r="AU16" s="301">
        <f>IF(ISNUMBER(AH16),":","")</f>
      </c>
      <c r="AV16" s="301">
        <f>IF(ISNUMBER(AH16),SUM($AH$11:AI16),"")</f>
      </c>
      <c r="AW16" s="276"/>
      <c r="AX16" s="276"/>
    </row>
    <row r="17" spans="1:50" ht="21.75" customHeight="1">
      <c r="A17" s="276"/>
      <c r="B17" s="276"/>
      <c r="C17" s="305">
        <v>4</v>
      </c>
      <c r="D17" s="397">
        <f>IF(ISBLANK($F$9),"",$F$9)</f>
      </c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03" t="s">
        <v>0</v>
      </c>
      <c r="P17" s="278">
        <v>7</v>
      </c>
      <c r="Q17" s="397">
        <f>IF(ISBLANK($Y$8),"",$Y$8)</f>
      </c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276"/>
      <c r="AD17" s="276"/>
      <c r="AE17" s="398"/>
      <c r="AF17" s="398"/>
      <c r="AG17" s="303" t="s">
        <v>1</v>
      </c>
      <c r="AH17" s="400"/>
      <c r="AI17" s="400"/>
      <c r="AJ17" s="277"/>
      <c r="AK17" s="276"/>
      <c r="AL17" s="280">
        <f t="shared" si="0"/>
      </c>
      <c r="AM17" s="281">
        <f t="shared" si="1"/>
      </c>
      <c r="AN17" s="278"/>
      <c r="AO17" s="276">
        <v>2</v>
      </c>
      <c r="AP17" s="276"/>
      <c r="AQ17" s="302"/>
      <c r="AR17" s="301"/>
      <c r="AS17" s="301"/>
      <c r="AT17" s="302"/>
      <c r="AU17" s="301"/>
      <c r="AV17" s="301"/>
      <c r="AW17" s="276"/>
      <c r="AX17" s="276"/>
    </row>
    <row r="18" spans="1:50" ht="21.75" customHeight="1">
      <c r="A18" s="276"/>
      <c r="B18" s="276"/>
      <c r="C18" s="305">
        <v>1</v>
      </c>
      <c r="D18" s="397">
        <f>IF(ISBLANK($F$6),"",$F$6)</f>
      </c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03" t="s">
        <v>0</v>
      </c>
      <c r="P18" s="278">
        <v>8</v>
      </c>
      <c r="Q18" s="397">
        <f>IF(ISBLANK($Y$9),"",$Y$9)</f>
      </c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276"/>
      <c r="AD18" s="276"/>
      <c r="AE18" s="398"/>
      <c r="AF18" s="398"/>
      <c r="AG18" s="303" t="s">
        <v>1</v>
      </c>
      <c r="AH18" s="400"/>
      <c r="AI18" s="400"/>
      <c r="AJ18" s="277"/>
      <c r="AK18" s="276"/>
      <c r="AL18" s="280">
        <f t="shared" si="0"/>
      </c>
      <c r="AM18" s="281">
        <f t="shared" si="1"/>
      </c>
      <c r="AN18" s="278"/>
      <c r="AO18" s="276">
        <v>5</v>
      </c>
      <c r="AP18" s="276"/>
      <c r="AQ18" s="302">
        <f>IF(ISNUMBER(AH18),SUM($AL$11:AL18),"")</f>
      </c>
      <c r="AR18" s="301">
        <f>IF(ISNUMBER(AH18),":","")</f>
      </c>
      <c r="AS18" s="301">
        <f>IF(ISNUMBER(AH18),SUM($AM$11:AM18),"")</f>
      </c>
      <c r="AT18" s="302">
        <f>IF(ISNUMBER(AH18),SUM($AE$11:AF18),"")</f>
      </c>
      <c r="AU18" s="301">
        <f>IF(ISNUMBER(AH18),":","")</f>
      </c>
      <c r="AV18" s="301">
        <f>IF(ISNUMBER(AH18),SUM($AH$11:AI18),"")</f>
      </c>
      <c r="AW18" s="276"/>
      <c r="AX18" s="276"/>
    </row>
    <row r="19" spans="1:50" ht="21.75" customHeight="1">
      <c r="A19" s="276"/>
      <c r="B19" s="276"/>
      <c r="C19" s="305">
        <v>4</v>
      </c>
      <c r="D19" s="397">
        <f>IF(ISBLANK($F$9),"",$F$9)</f>
      </c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03" t="s">
        <v>0</v>
      </c>
      <c r="P19" s="278">
        <v>6</v>
      </c>
      <c r="Q19" s="397">
        <f>IF(ISBLANK($Y$7),"",$Y$7)</f>
      </c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276"/>
      <c r="AD19" s="276"/>
      <c r="AE19" s="398"/>
      <c r="AF19" s="398"/>
      <c r="AG19" s="303" t="s">
        <v>1</v>
      </c>
      <c r="AH19" s="400"/>
      <c r="AI19" s="400"/>
      <c r="AJ19" s="277"/>
      <c r="AK19" s="276"/>
      <c r="AL19" s="280">
        <f t="shared" si="0"/>
      </c>
      <c r="AM19" s="281">
        <f t="shared" si="1"/>
      </c>
      <c r="AN19" s="278"/>
      <c r="AO19" s="276">
        <v>1</v>
      </c>
      <c r="AP19" s="276"/>
      <c r="AQ19" s="302"/>
      <c r="AR19" s="301"/>
      <c r="AS19" s="301"/>
      <c r="AT19" s="302"/>
      <c r="AU19" s="301"/>
      <c r="AV19" s="301"/>
      <c r="AW19" s="276"/>
      <c r="AX19" s="276"/>
    </row>
    <row r="20" spans="1:50" ht="21.75" customHeight="1">
      <c r="A20" s="276"/>
      <c r="B20" s="276"/>
      <c r="C20" s="305">
        <v>3</v>
      </c>
      <c r="D20" s="397">
        <f>IF(ISBLANK($F$8),"",$F$8)</f>
      </c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03" t="s">
        <v>0</v>
      </c>
      <c r="P20" s="278">
        <v>5</v>
      </c>
      <c r="Q20" s="397">
        <f>IF(ISBLANK($Y$6),"",$Y$6)</f>
      </c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276"/>
      <c r="AD20" s="276"/>
      <c r="AE20" s="398"/>
      <c r="AF20" s="398"/>
      <c r="AG20" s="303" t="s">
        <v>1</v>
      </c>
      <c r="AH20" s="400"/>
      <c r="AI20" s="400"/>
      <c r="AJ20" s="277"/>
      <c r="AK20" s="276"/>
      <c r="AL20" s="280">
        <f t="shared" si="0"/>
      </c>
      <c r="AM20" s="281">
        <f t="shared" si="1"/>
      </c>
      <c r="AN20" s="278"/>
      <c r="AO20" s="276">
        <v>7</v>
      </c>
      <c r="AP20" s="276"/>
      <c r="AQ20" s="302">
        <f>IF(ISNUMBER(AH20),SUM($AL$11:AL20),"")</f>
      </c>
      <c r="AR20" s="301">
        <f>IF(ISNUMBER(AH20),":","")</f>
      </c>
      <c r="AS20" s="301">
        <f>IF(ISNUMBER(AH20),SUM($AM$11:AM20),"")</f>
      </c>
      <c r="AT20" s="302">
        <f>IF(ISNUMBER(AH20),SUM($AE$11:AF20),"")</f>
      </c>
      <c r="AU20" s="301">
        <f>IF(ISNUMBER(AH20),":","")</f>
      </c>
      <c r="AV20" s="301">
        <f>IF(ISNUMBER(AH20),SUM($AH$11:AI20),"")</f>
      </c>
      <c r="AW20" s="276"/>
      <c r="AX20" s="276"/>
    </row>
    <row r="21" spans="1:50" ht="21.75" customHeight="1">
      <c r="A21" s="276"/>
      <c r="B21" s="276"/>
      <c r="C21" s="305">
        <v>2</v>
      </c>
      <c r="D21" s="397">
        <f>IF(ISBLANK($F$7),"",$F$7)</f>
      </c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03" t="s">
        <v>0</v>
      </c>
      <c r="P21" s="278">
        <v>8</v>
      </c>
      <c r="Q21" s="397">
        <f>IF(ISBLANK($Y$9),"",$Y$9)</f>
      </c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276"/>
      <c r="AD21" s="276"/>
      <c r="AE21" s="398"/>
      <c r="AF21" s="398"/>
      <c r="AG21" s="303" t="s">
        <v>1</v>
      </c>
      <c r="AH21" s="400"/>
      <c r="AI21" s="400"/>
      <c r="AJ21" s="277"/>
      <c r="AK21" s="276"/>
      <c r="AL21" s="280">
        <f t="shared" si="0"/>
      </c>
      <c r="AM21" s="281">
        <f t="shared" si="1"/>
      </c>
      <c r="AN21" s="278"/>
      <c r="AO21" s="276">
        <v>3</v>
      </c>
      <c r="AP21" s="276"/>
      <c r="AQ21" s="302"/>
      <c r="AR21" s="301"/>
      <c r="AS21" s="301"/>
      <c r="AT21" s="302"/>
      <c r="AU21" s="301"/>
      <c r="AV21" s="301"/>
      <c r="AW21" s="276"/>
      <c r="AX21" s="276"/>
    </row>
    <row r="22" spans="1:50" ht="21.75" customHeight="1">
      <c r="A22" s="276"/>
      <c r="B22" s="276"/>
      <c r="C22" s="305">
        <v>1</v>
      </c>
      <c r="D22" s="397">
        <f>IF(ISBLANK($F$6),"",$F$6)</f>
      </c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03" t="s">
        <v>0</v>
      </c>
      <c r="P22" s="278">
        <v>7</v>
      </c>
      <c r="Q22" s="397">
        <f>IF(ISBLANK($Y$8),"",$Y$8)</f>
      </c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276"/>
      <c r="AD22" s="276"/>
      <c r="AE22" s="398"/>
      <c r="AF22" s="398"/>
      <c r="AG22" s="303" t="s">
        <v>1</v>
      </c>
      <c r="AH22" s="400"/>
      <c r="AI22" s="400"/>
      <c r="AJ22" s="277"/>
      <c r="AK22" s="276"/>
      <c r="AL22" s="280">
        <f t="shared" si="0"/>
      </c>
      <c r="AM22" s="281">
        <f t="shared" si="1"/>
      </c>
      <c r="AN22" s="278"/>
      <c r="AO22" s="276">
        <v>6</v>
      </c>
      <c r="AP22" s="276"/>
      <c r="AQ22" s="302">
        <f>IF(ISNUMBER(AH22),SUM($AL$11:AL22),"")</f>
      </c>
      <c r="AR22" s="301">
        <f>IF(ISNUMBER(AH22),":","")</f>
      </c>
      <c r="AS22" s="301">
        <f>IF(ISNUMBER(AH22),SUM($AM$11:AM22),"")</f>
      </c>
      <c r="AT22" s="302">
        <f>IF(ISNUMBER(AH22),SUM($AE$11:AF22),"")</f>
      </c>
      <c r="AU22" s="301">
        <f>IF(ISNUMBER(AH22),":","")</f>
      </c>
      <c r="AV22" s="301">
        <f>IF(ISNUMBER(AH22),SUM($AH$11:AI22),"")</f>
      </c>
      <c r="AW22" s="276"/>
      <c r="AX22" s="276"/>
    </row>
    <row r="23" spans="1:50" ht="21.75" customHeight="1">
      <c r="A23" s="276"/>
      <c r="B23" s="276"/>
      <c r="C23" s="305">
        <v>1</v>
      </c>
      <c r="D23" s="397">
        <f>IF(ISBLANK($F$6),"",$F$6)</f>
      </c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03" t="s">
        <v>0</v>
      </c>
      <c r="P23" s="278">
        <v>6</v>
      </c>
      <c r="Q23" s="397">
        <f>IF(ISBLANK($Y$7),"",$Y$7)</f>
      </c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276"/>
      <c r="AD23" s="276"/>
      <c r="AE23" s="398"/>
      <c r="AF23" s="398"/>
      <c r="AG23" s="303" t="s">
        <v>1</v>
      </c>
      <c r="AH23" s="400"/>
      <c r="AI23" s="400"/>
      <c r="AJ23" s="277"/>
      <c r="AK23" s="276"/>
      <c r="AL23" s="280">
        <f t="shared" si="0"/>
      </c>
      <c r="AM23" s="281">
        <f t="shared" si="1"/>
      </c>
      <c r="AN23" s="278"/>
      <c r="AO23" s="276">
        <v>2</v>
      </c>
      <c r="AP23" s="276"/>
      <c r="AQ23" s="302"/>
      <c r="AR23" s="301"/>
      <c r="AS23" s="301"/>
      <c r="AT23" s="302"/>
      <c r="AU23" s="301"/>
      <c r="AV23" s="301"/>
      <c r="AW23" s="276"/>
      <c r="AX23" s="276"/>
    </row>
    <row r="24" spans="1:50" ht="21.75" customHeight="1">
      <c r="A24" s="276"/>
      <c r="B24" s="276"/>
      <c r="C24" s="305">
        <v>4</v>
      </c>
      <c r="D24" s="397">
        <f>IF(ISBLANK($F$9),"",$F$9)</f>
      </c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03" t="s">
        <v>0</v>
      </c>
      <c r="P24" s="278">
        <v>5</v>
      </c>
      <c r="Q24" s="397">
        <f>IF(ISBLANK($Y$6),"",$Y$6)</f>
      </c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276"/>
      <c r="AD24" s="276"/>
      <c r="AE24" s="398"/>
      <c r="AF24" s="398"/>
      <c r="AG24" s="303" t="s">
        <v>1</v>
      </c>
      <c r="AH24" s="400"/>
      <c r="AI24" s="400"/>
      <c r="AJ24" s="277"/>
      <c r="AK24" s="276"/>
      <c r="AL24" s="280">
        <f t="shared" si="0"/>
      </c>
      <c r="AM24" s="281">
        <f t="shared" si="1"/>
      </c>
      <c r="AN24" s="278"/>
      <c r="AO24" s="276">
        <v>8</v>
      </c>
      <c r="AP24" s="276"/>
      <c r="AQ24" s="302">
        <f>IF(ISNUMBER(AH24),SUM($AL$11:AL24),"")</f>
      </c>
      <c r="AR24" s="301">
        <f>IF(ISNUMBER(AH24),":","")</f>
      </c>
      <c r="AS24" s="301">
        <f>IF(ISNUMBER(AH24),SUM($AM$11:AM24),"")</f>
      </c>
      <c r="AT24" s="302">
        <f>IF(ISNUMBER(AH24),SUM($AE$11:AF24),"")</f>
      </c>
      <c r="AU24" s="301">
        <f>IF(ISNUMBER(AH24),":","")</f>
      </c>
      <c r="AV24" s="301">
        <f>IF(ISNUMBER(AH24),SUM($AH$11:AI24),"")</f>
      </c>
      <c r="AW24" s="276"/>
      <c r="AX24" s="276"/>
    </row>
    <row r="25" spans="1:50" ht="21.75" customHeight="1">
      <c r="A25" s="276"/>
      <c r="B25" s="276"/>
      <c r="C25" s="305">
        <v>3</v>
      </c>
      <c r="D25" s="397">
        <f>IF(ISBLANK($F$8),"",$F$8)</f>
      </c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03" t="s">
        <v>0</v>
      </c>
      <c r="P25" s="278">
        <v>8</v>
      </c>
      <c r="Q25" s="397">
        <f>IF(ISBLANK($Y$9),"",$Y$9)</f>
      </c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276"/>
      <c r="AD25" s="276"/>
      <c r="AE25" s="398"/>
      <c r="AF25" s="398"/>
      <c r="AG25" s="303" t="s">
        <v>1</v>
      </c>
      <c r="AH25" s="400"/>
      <c r="AI25" s="400"/>
      <c r="AJ25" s="277"/>
      <c r="AK25" s="276"/>
      <c r="AL25" s="280">
        <f t="shared" si="0"/>
      </c>
      <c r="AM25" s="281">
        <f t="shared" si="1"/>
      </c>
      <c r="AN25" s="278"/>
      <c r="AO25" s="276">
        <v>4</v>
      </c>
      <c r="AP25" s="276"/>
      <c r="AQ25" s="302"/>
      <c r="AR25" s="301"/>
      <c r="AS25" s="301"/>
      <c r="AT25" s="302"/>
      <c r="AU25" s="301"/>
      <c r="AV25" s="301"/>
      <c r="AW25" s="276"/>
      <c r="AX25" s="276"/>
    </row>
    <row r="26" spans="1:50" ht="21.75" customHeight="1">
      <c r="A26" s="276"/>
      <c r="B26" s="276"/>
      <c r="C26" s="305">
        <v>2</v>
      </c>
      <c r="D26" s="397">
        <f>IF(ISBLANK($F$7),"",$F$7)</f>
      </c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03" t="s">
        <v>0</v>
      </c>
      <c r="P26" s="278">
        <v>7</v>
      </c>
      <c r="Q26" s="397">
        <f>IF(ISBLANK($Y$8),"",$Y$8)</f>
      </c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276"/>
      <c r="AD26" s="276"/>
      <c r="AE26" s="398"/>
      <c r="AF26" s="398"/>
      <c r="AG26" s="303" t="s">
        <v>1</v>
      </c>
      <c r="AH26" s="399"/>
      <c r="AI26" s="400"/>
      <c r="AJ26" s="277"/>
      <c r="AK26" s="276"/>
      <c r="AL26" s="280">
        <f t="shared" si="0"/>
      </c>
      <c r="AM26" s="281">
        <f t="shared" si="1"/>
      </c>
      <c r="AN26" s="278"/>
      <c r="AO26" s="276">
        <v>5</v>
      </c>
      <c r="AP26" s="276"/>
      <c r="AQ26" s="302">
        <f>IF(ISNUMBER(AH26),SUM($AL$11:AL26),"")</f>
      </c>
      <c r="AR26" s="301">
        <f>IF(ISNUMBER(AH26),":","")</f>
      </c>
      <c r="AS26" s="301">
        <f>IF(ISNUMBER(AH26),SUM($AM$11:AM26),"")</f>
      </c>
      <c r="AT26" s="302">
        <f>IF(ISNUMBER(AH26),SUM($AE$11:AF26),"")</f>
      </c>
      <c r="AU26" s="301">
        <f>IF(ISNUMBER(AH26),":","")</f>
      </c>
      <c r="AV26" s="301">
        <f>IF(ISNUMBER(AH26),SUM($AH$11:AI26),"")</f>
      </c>
      <c r="AW26" s="276"/>
      <c r="AX26" s="276"/>
    </row>
    <row r="27" spans="1:50" ht="19.5" customHeight="1">
      <c r="A27" s="276"/>
      <c r="B27" s="276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8"/>
      <c r="AN27" s="278"/>
      <c r="AO27" s="276"/>
      <c r="AP27" s="276"/>
      <c r="AQ27" s="276"/>
      <c r="AR27" s="276"/>
      <c r="AS27" s="276"/>
      <c r="AT27" s="276"/>
      <c r="AU27" s="276"/>
      <c r="AV27" s="278"/>
      <c r="AW27" s="278"/>
      <c r="AX27" s="276"/>
    </row>
    <row r="28" spans="1:50" s="284" customFormat="1" ht="18.75" customHeight="1">
      <c r="A28" s="285"/>
      <c r="B28" s="285"/>
      <c r="C28" s="300"/>
      <c r="D28" s="289"/>
      <c r="E28" s="289"/>
      <c r="F28" s="289"/>
      <c r="G28" s="289"/>
      <c r="H28" s="299"/>
      <c r="I28" s="298">
        <v>5</v>
      </c>
      <c r="J28" s="401">
        <f>IF(ISBLANK($Y$6),"",$Y$6)</f>
      </c>
      <c r="K28" s="401"/>
      <c r="L28" s="401"/>
      <c r="M28" s="401"/>
      <c r="N28" s="401"/>
      <c r="O28" s="402"/>
      <c r="P28" s="298">
        <v>6</v>
      </c>
      <c r="Q28" s="403">
        <f>IF(ISBLANK($Y$7),"",$Y$7)</f>
      </c>
      <c r="R28" s="403"/>
      <c r="S28" s="403"/>
      <c r="T28" s="403"/>
      <c r="U28" s="403"/>
      <c r="V28" s="404"/>
      <c r="W28" s="298">
        <v>7</v>
      </c>
      <c r="X28" s="405">
        <f>IF(ISBLANK($Y$8),"",$Y$8)</f>
      </c>
      <c r="Y28" s="405"/>
      <c r="Z28" s="405"/>
      <c r="AA28" s="405"/>
      <c r="AB28" s="405"/>
      <c r="AC28" s="406"/>
      <c r="AD28" s="298">
        <v>8</v>
      </c>
      <c r="AE28" s="405">
        <f>IF(ISBLANK($Y$9),"",$Y$9)</f>
      </c>
      <c r="AF28" s="405"/>
      <c r="AG28" s="405"/>
      <c r="AH28" s="405"/>
      <c r="AI28" s="405"/>
      <c r="AJ28" s="406"/>
      <c r="AK28" s="297"/>
      <c r="AL28" s="297"/>
      <c r="AM28" s="297"/>
      <c r="AN28" s="388" t="s">
        <v>7</v>
      </c>
      <c r="AO28" s="389"/>
      <c r="AP28" s="389"/>
      <c r="AQ28" s="389"/>
      <c r="AR28" s="390"/>
      <c r="AS28" s="388" t="s">
        <v>8</v>
      </c>
      <c r="AT28" s="389"/>
      <c r="AU28" s="389"/>
      <c r="AV28" s="389"/>
      <c r="AW28" s="390"/>
      <c r="AX28" s="285"/>
    </row>
    <row r="29" spans="1:50" s="284" customFormat="1" ht="18.75" customHeight="1">
      <c r="A29" s="285"/>
      <c r="B29" s="285"/>
      <c r="C29" s="296">
        <v>1</v>
      </c>
      <c r="D29" s="391">
        <f>IF(ISBLANK($F$6),"",$F$6)</f>
      </c>
      <c r="E29" s="391"/>
      <c r="F29" s="391"/>
      <c r="G29" s="391"/>
      <c r="H29" s="392"/>
      <c r="I29" s="393">
        <f>IF(ISNUMBER(AE11),AE11,"")</f>
      </c>
      <c r="J29" s="394"/>
      <c r="K29" s="394"/>
      <c r="L29" s="286" t="s">
        <v>1</v>
      </c>
      <c r="M29" s="395">
        <f>IF(ISNUMBER(AH11),AH11,"")</f>
      </c>
      <c r="N29" s="395"/>
      <c r="O29" s="396"/>
      <c r="P29" s="384">
        <f>IF(ISNUMBER(AE23),AE23,"")</f>
      </c>
      <c r="Q29" s="385"/>
      <c r="R29" s="385"/>
      <c r="S29" s="286" t="s">
        <v>1</v>
      </c>
      <c r="T29" s="386">
        <f>IF(ISNUMBER(AH23),AH23,"")</f>
      </c>
      <c r="U29" s="386"/>
      <c r="V29" s="387"/>
      <c r="W29" s="384">
        <f>IF(ISNUMBER(AE22),AE22,"")</f>
      </c>
      <c r="X29" s="385"/>
      <c r="Y29" s="385"/>
      <c r="Z29" s="286" t="s">
        <v>1</v>
      </c>
      <c r="AA29" s="386">
        <f>IF(ISNUMBER(AH22),AH22,"")</f>
      </c>
      <c r="AB29" s="386"/>
      <c r="AC29" s="387"/>
      <c r="AD29" s="384">
        <f>IF(ISNUMBER(AE18),AE18,"")</f>
      </c>
      <c r="AE29" s="385"/>
      <c r="AF29" s="385"/>
      <c r="AG29" s="286" t="s">
        <v>1</v>
      </c>
      <c r="AH29" s="386">
        <f>IF(ISNUMBER(AH18),AH18,"")</f>
      </c>
      <c r="AI29" s="386"/>
      <c r="AJ29" s="387"/>
      <c r="AK29" s="289"/>
      <c r="AL29" s="289"/>
      <c r="AM29" s="289"/>
      <c r="AN29" s="384">
        <f>IF(ISBLANK(F6),"",IF(ISNUMBER(AH11),SUMIF(D11:N26,D29,AL11:AL26),""))</f>
      </c>
      <c r="AO29" s="385"/>
      <c r="AP29" s="286" t="s">
        <v>1</v>
      </c>
      <c r="AQ29" s="386">
        <f>IF(ISBLANK(F6),"",IF(ISNUMBER(AH11),SUMIF(D11:N26,D29,AM11:AM26),""))</f>
      </c>
      <c r="AR29" s="387"/>
      <c r="AS29" s="384">
        <f>IF(ISBLANK(F6),"",IF(ISNUMBER(AH11),SUM(I29,P29,W29,AD29),""))</f>
      </c>
      <c r="AT29" s="385"/>
      <c r="AU29" s="286" t="s">
        <v>1</v>
      </c>
      <c r="AV29" s="386">
        <f>IF(ISBLANK(F6),"",IF(ISNUMBER(AH11),SUM(M29,T29,AA29,AH29),""))</f>
      </c>
      <c r="AW29" s="387"/>
      <c r="AX29" s="285"/>
    </row>
    <row r="30" spans="1:50" s="284" customFormat="1" ht="18.75" customHeight="1">
      <c r="A30" s="285"/>
      <c r="B30" s="285"/>
      <c r="C30" s="296">
        <v>2</v>
      </c>
      <c r="D30" s="391">
        <f>IF(ISBLANK($F$7),"",$F$7)</f>
      </c>
      <c r="E30" s="391"/>
      <c r="F30" s="391"/>
      <c r="G30" s="391"/>
      <c r="H30" s="392"/>
      <c r="I30" s="393">
        <f>IF(ISNUMBER(AE15),AE15,"")</f>
      </c>
      <c r="J30" s="394"/>
      <c r="K30" s="394"/>
      <c r="L30" s="286" t="s">
        <v>1</v>
      </c>
      <c r="M30" s="395">
        <f>IF(ISNUMBER(AH15),AH15,"")</f>
      </c>
      <c r="N30" s="395"/>
      <c r="O30" s="396"/>
      <c r="P30" s="384">
        <f>IF(ISNUMBER(AE12),AE12,"")</f>
      </c>
      <c r="Q30" s="385"/>
      <c r="R30" s="385"/>
      <c r="S30" s="286" t="s">
        <v>1</v>
      </c>
      <c r="T30" s="386">
        <f>IF(ISNUMBER(AH12),AH12,"")</f>
      </c>
      <c r="U30" s="386"/>
      <c r="V30" s="387"/>
      <c r="W30" s="384">
        <f>IF(ISNUMBER(AE26),AE26,"")</f>
      </c>
      <c r="X30" s="385"/>
      <c r="Y30" s="385"/>
      <c r="Z30" s="286" t="s">
        <v>1</v>
      </c>
      <c r="AA30" s="386">
        <f>IF(ISNUMBER(AH26),AH26,"")</f>
      </c>
      <c r="AB30" s="386"/>
      <c r="AC30" s="387"/>
      <c r="AD30" s="384">
        <f>IF(ISNUMBER(AE21),AE21,"")</f>
      </c>
      <c r="AE30" s="385"/>
      <c r="AF30" s="385"/>
      <c r="AG30" s="286" t="s">
        <v>1</v>
      </c>
      <c r="AH30" s="386">
        <f>IF(ISNUMBER(AH21),AH21,"")</f>
      </c>
      <c r="AI30" s="386"/>
      <c r="AJ30" s="387"/>
      <c r="AK30" s="289"/>
      <c r="AL30" s="289"/>
      <c r="AM30" s="289"/>
      <c r="AN30" s="384">
        <f>IF(ISBLANK(F7),"",IF(ISNUMBER(AH12),SUMIF(D12:N27,D30,AL12:AL27),""))</f>
      </c>
      <c r="AO30" s="385"/>
      <c r="AP30" s="286" t="s">
        <v>1</v>
      </c>
      <c r="AQ30" s="386">
        <f>IF(ISBLANK(F7),"",IF(ISNUMBER(AH12),SUMIF(D12:N27,D30,AM12:AM27),""))</f>
      </c>
      <c r="AR30" s="387"/>
      <c r="AS30" s="384">
        <f>IF(ISBLANK(F7),"",IF(ISNUMBER(AH12),SUM(I30,P30,W30,AD30),""))</f>
      </c>
      <c r="AT30" s="385"/>
      <c r="AU30" s="286" t="s">
        <v>1</v>
      </c>
      <c r="AV30" s="386">
        <f>IF(ISBLANK(F7),"",IF(ISNUMBER(AH12),SUM(M30,T30,AA30,AH30),""))</f>
      </c>
      <c r="AW30" s="387"/>
      <c r="AX30" s="285"/>
    </row>
    <row r="31" spans="1:50" s="284" customFormat="1" ht="18.75" customHeight="1">
      <c r="A31" s="285"/>
      <c r="B31" s="285"/>
      <c r="C31" s="296">
        <v>3</v>
      </c>
      <c r="D31" s="391">
        <f>IF(ISBLANK($F$8),"",$F$8)</f>
      </c>
      <c r="E31" s="391"/>
      <c r="F31" s="391"/>
      <c r="G31" s="391"/>
      <c r="H31" s="392"/>
      <c r="I31" s="393">
        <f>IF(ISNUMBER(AE20),AE20,"")</f>
      </c>
      <c r="J31" s="394"/>
      <c r="K31" s="394"/>
      <c r="L31" s="286" t="s">
        <v>1</v>
      </c>
      <c r="M31" s="395">
        <f>IF(ISNUMBER(AH20),AH20,"")</f>
      </c>
      <c r="N31" s="395"/>
      <c r="O31" s="396"/>
      <c r="P31" s="384">
        <f>IF(ISNUMBER(AE16),AE16,"")</f>
      </c>
      <c r="Q31" s="385"/>
      <c r="R31" s="385"/>
      <c r="S31" s="286" t="s">
        <v>1</v>
      </c>
      <c r="T31" s="386">
        <f>IF(ISNUMBER(AH16),AH16,"")</f>
      </c>
      <c r="U31" s="386"/>
      <c r="V31" s="387"/>
      <c r="W31" s="384">
        <f>IF(ISNUMBER(AE13),AE13,"")</f>
      </c>
      <c r="X31" s="385"/>
      <c r="Y31" s="385"/>
      <c r="Z31" s="286" t="s">
        <v>1</v>
      </c>
      <c r="AA31" s="386">
        <f>IF(ISNUMBER(AH13),AH13,"")</f>
      </c>
      <c r="AB31" s="386"/>
      <c r="AC31" s="387"/>
      <c r="AD31" s="384">
        <f>IF(ISNUMBER(AE25),AE25,"")</f>
      </c>
      <c r="AE31" s="385"/>
      <c r="AF31" s="385"/>
      <c r="AG31" s="286" t="s">
        <v>1</v>
      </c>
      <c r="AH31" s="386">
        <f>IF(ISNUMBER(AH25),AH25,"")</f>
      </c>
      <c r="AI31" s="386"/>
      <c r="AJ31" s="387"/>
      <c r="AK31" s="289"/>
      <c r="AL31" s="289"/>
      <c r="AM31" s="289"/>
      <c r="AN31" s="384">
        <f>IF(ISBLANK(F8),"",IF(ISNUMBER(AH13),SUMIF(D13:N28,D31,AL13:AL28),""))</f>
      </c>
      <c r="AO31" s="385"/>
      <c r="AP31" s="286" t="s">
        <v>1</v>
      </c>
      <c r="AQ31" s="386">
        <f>IF(ISBLANK(F8),"",IF(ISNUMBER(AH13),SUMIF(D13:N28,D31,AM13:AM28),""))</f>
      </c>
      <c r="AR31" s="387"/>
      <c r="AS31" s="384">
        <f>IF(ISBLANK(F8),"",IF(ISNUMBER(AH13),SUM(I31,P31,W31,AD31),""))</f>
      </c>
      <c r="AT31" s="385"/>
      <c r="AU31" s="286" t="s">
        <v>1</v>
      </c>
      <c r="AV31" s="386">
        <f>IF(ISBLANK(F8),"",IF(ISNUMBER(AH13),SUM(M31,T31,AA31,AH31),""))</f>
      </c>
      <c r="AW31" s="387"/>
      <c r="AX31" s="285"/>
    </row>
    <row r="32" spans="1:50" s="284" customFormat="1" ht="18.75" customHeight="1">
      <c r="A32" s="285"/>
      <c r="B32" s="285"/>
      <c r="C32" s="296">
        <v>4</v>
      </c>
      <c r="D32" s="391">
        <f>IF(ISBLANK($F$9),"",$F$9)</f>
      </c>
      <c r="E32" s="391"/>
      <c r="F32" s="391"/>
      <c r="G32" s="391"/>
      <c r="H32" s="392"/>
      <c r="I32" s="393">
        <f>IF(ISNUMBER(AE24),AE24,"")</f>
      </c>
      <c r="J32" s="394"/>
      <c r="K32" s="394"/>
      <c r="L32" s="286" t="s">
        <v>1</v>
      </c>
      <c r="M32" s="395">
        <f>IF(ISNUMBER(AH24),AH24,"")</f>
      </c>
      <c r="N32" s="395"/>
      <c r="O32" s="396"/>
      <c r="P32" s="384">
        <f>IF(ISNUMBER(AE19),AE19,"")</f>
      </c>
      <c r="Q32" s="385"/>
      <c r="R32" s="385"/>
      <c r="S32" s="286" t="s">
        <v>1</v>
      </c>
      <c r="T32" s="386">
        <f>IF(ISNUMBER(AH19),AH19,"")</f>
      </c>
      <c r="U32" s="386"/>
      <c r="V32" s="387"/>
      <c r="W32" s="384">
        <f>IF(ISNUMBER(AE17),AE17,"")</f>
      </c>
      <c r="X32" s="385"/>
      <c r="Y32" s="385"/>
      <c r="Z32" s="286" t="s">
        <v>1</v>
      </c>
      <c r="AA32" s="386">
        <f>IF(ISNUMBER(AH17),AH17,"")</f>
      </c>
      <c r="AB32" s="386"/>
      <c r="AC32" s="387"/>
      <c r="AD32" s="384">
        <f>IF(ISNUMBER(AE14),AE14,"")</f>
      </c>
      <c r="AE32" s="385"/>
      <c r="AF32" s="385"/>
      <c r="AG32" s="286" t="s">
        <v>1</v>
      </c>
      <c r="AH32" s="386">
        <f>IF(ISNUMBER(AH14),AH14,"")</f>
      </c>
      <c r="AI32" s="386"/>
      <c r="AJ32" s="387"/>
      <c r="AK32" s="289"/>
      <c r="AL32" s="289"/>
      <c r="AM32" s="289"/>
      <c r="AN32" s="384">
        <f>IF(ISBLANK(F9),"",IF(ISNUMBER(AH14),SUMIF(D14:N29,D32,AL14:AL29),""))</f>
      </c>
      <c r="AO32" s="385"/>
      <c r="AP32" s="286" t="s">
        <v>1</v>
      </c>
      <c r="AQ32" s="386">
        <f>IF(ISBLANK(F9),"",IF(ISNUMBER(AH14),SUMIF(D14:N29,D32,AM14:AM29),""))</f>
      </c>
      <c r="AR32" s="387"/>
      <c r="AS32" s="384">
        <f>IF(ISBLANK(F9),"",IF(ISNUMBER(AH14),SUM(I32,P32,W32,AD32),""))</f>
      </c>
      <c r="AT32" s="385"/>
      <c r="AU32" s="286" t="s">
        <v>1</v>
      </c>
      <c r="AV32" s="386">
        <f>IF(ISBLANK(F9),"",IF(ISNUMBER(AH14),SUM(M32,T32,AA32,AH32),""))</f>
      </c>
      <c r="AW32" s="387"/>
      <c r="AX32" s="285"/>
    </row>
    <row r="33" spans="1:50" s="284" customFormat="1" ht="6.75" customHeight="1">
      <c r="A33" s="285"/>
      <c r="B33" s="285"/>
      <c r="C33" s="295"/>
      <c r="D33" s="294"/>
      <c r="E33" s="294"/>
      <c r="F33" s="294"/>
      <c r="G33" s="294"/>
      <c r="H33" s="293"/>
      <c r="I33" s="286"/>
      <c r="J33" s="286"/>
      <c r="K33" s="286"/>
      <c r="L33" s="286"/>
      <c r="M33" s="286"/>
      <c r="N33" s="286"/>
      <c r="O33" s="287"/>
      <c r="P33" s="286"/>
      <c r="Q33" s="286"/>
      <c r="R33" s="286"/>
      <c r="S33" s="286"/>
      <c r="T33" s="286"/>
      <c r="U33" s="286"/>
      <c r="V33" s="287"/>
      <c r="W33" s="286"/>
      <c r="X33" s="286"/>
      <c r="Y33" s="286"/>
      <c r="Z33" s="286"/>
      <c r="AA33" s="286"/>
      <c r="AB33" s="286"/>
      <c r="AC33" s="287"/>
      <c r="AD33" s="286"/>
      <c r="AE33" s="286"/>
      <c r="AF33" s="286"/>
      <c r="AG33" s="286"/>
      <c r="AH33" s="286"/>
      <c r="AI33" s="286"/>
      <c r="AJ33" s="287"/>
      <c r="AK33" s="289"/>
      <c r="AL33" s="289"/>
      <c r="AM33" s="289"/>
      <c r="AN33" s="288"/>
      <c r="AO33" s="286"/>
      <c r="AP33" s="286"/>
      <c r="AQ33" s="286"/>
      <c r="AR33" s="287"/>
      <c r="AS33" s="288"/>
      <c r="AT33" s="292"/>
      <c r="AU33" s="292"/>
      <c r="AV33" s="292"/>
      <c r="AW33" s="291"/>
      <c r="AX33" s="285"/>
    </row>
    <row r="34" spans="1:50" s="284" customFormat="1" ht="18.75" customHeight="1">
      <c r="A34" s="285"/>
      <c r="B34" s="285"/>
      <c r="C34" s="388" t="s">
        <v>7</v>
      </c>
      <c r="D34" s="389"/>
      <c r="E34" s="389"/>
      <c r="F34" s="389"/>
      <c r="G34" s="389"/>
      <c r="H34" s="390"/>
      <c r="I34" s="384">
        <f>IF(ISBLANK(Y6),"",IF(ISNUMBER(AH11),SUMIF($Q$11:$AB$26,J28,$AM$11:$AM$26),""))</f>
      </c>
      <c r="J34" s="385"/>
      <c r="K34" s="385"/>
      <c r="L34" s="286" t="s">
        <v>1</v>
      </c>
      <c r="M34" s="386">
        <f>IF(ISBLANK(Y6),"",IF(ISNUMBER(AH11),SUMIF($Q$11:$AB$26,J28,$AL$11:$AL$26),""))</f>
      </c>
      <c r="N34" s="386"/>
      <c r="O34" s="387"/>
      <c r="P34" s="384">
        <f>IF(ISBLANK(Y7),"",IF(ISNUMBER(AH12),SUMIF($Q$11:$AB$26,Q28,$AM$11:$AM$26),""))</f>
      </c>
      <c r="Q34" s="385"/>
      <c r="R34" s="385"/>
      <c r="S34" s="286" t="s">
        <v>1</v>
      </c>
      <c r="T34" s="386">
        <f>IF(ISBLANK(Y7),"",IF(ISNUMBER(AH12),SUMIF($Q$11:$AB$26,Q28,$AL$11:$AL$26),""))</f>
      </c>
      <c r="U34" s="386"/>
      <c r="V34" s="387"/>
      <c r="W34" s="384">
        <f>IF(ISBLANK(Y8),"",IF(ISNUMBER(AH13),SUMIF($Q$11:$AB$26,X28,$AM$11:$AM$26),""))</f>
      </c>
      <c r="X34" s="385"/>
      <c r="Y34" s="385"/>
      <c r="Z34" s="286" t="s">
        <v>1</v>
      </c>
      <c r="AA34" s="386">
        <f>IF(ISBLANK(Y8),"",IF(ISNUMBER(AH13),SUMIF($Q$11:$AB$26,X28,$AL$11:$AL$26),""))</f>
      </c>
      <c r="AB34" s="386"/>
      <c r="AC34" s="387"/>
      <c r="AD34" s="384">
        <f>IF(ISBLANK(Y9),"",IF(ISNUMBER(AH14),SUMIF($Q$11:$AB$26,AE28,$AM$11:$AM$26),""))</f>
      </c>
      <c r="AE34" s="385"/>
      <c r="AF34" s="385"/>
      <c r="AG34" s="286" t="s">
        <v>1</v>
      </c>
      <c r="AH34" s="386">
        <f>IF(ISBLANK(Y9),"",IF(ISNUMBER(AH14),SUMIF($Q$11:$AB$26,AE28,$AL$11:$AL$26),""))</f>
      </c>
      <c r="AI34" s="386"/>
      <c r="AJ34" s="387"/>
      <c r="AK34" s="289"/>
      <c r="AL34" s="289"/>
      <c r="AM34" s="289"/>
      <c r="AN34" s="384">
        <f>IF(ISNUMBER(AH11),SUM(AN29:AO32),"")</f>
      </c>
      <c r="AO34" s="385"/>
      <c r="AP34" s="286" t="s">
        <v>1</v>
      </c>
      <c r="AQ34" s="386">
        <f>IF(ISNUMBER(AH11),SUM(AQ29:AR32),"")</f>
      </c>
      <c r="AR34" s="387"/>
      <c r="AS34" s="288"/>
      <c r="AT34" s="292"/>
      <c r="AU34" s="292"/>
      <c r="AV34" s="292"/>
      <c r="AW34" s="291"/>
      <c r="AX34" s="285"/>
    </row>
    <row r="35" spans="1:50" s="284" customFormat="1" ht="18.75" customHeight="1">
      <c r="A35" s="290"/>
      <c r="B35" s="290"/>
      <c r="C35" s="388" t="s">
        <v>8</v>
      </c>
      <c r="D35" s="389"/>
      <c r="E35" s="389"/>
      <c r="F35" s="389"/>
      <c r="G35" s="389"/>
      <c r="H35" s="390"/>
      <c r="I35" s="384">
        <f>IF(ISBLANK(Y6),"",IF(ISNUMBER(AH11),SUM(M29:M32),""))</f>
      </c>
      <c r="J35" s="385"/>
      <c r="K35" s="385"/>
      <c r="L35" s="286" t="s">
        <v>1</v>
      </c>
      <c r="M35" s="386">
        <f>IF(ISBLANK(Y6),"",IF(ISNUMBER(AH11),SUM(I29:I32),""))</f>
      </c>
      <c r="N35" s="386"/>
      <c r="O35" s="387"/>
      <c r="P35" s="384">
        <f>IF(ISBLANK(Y7),"",IF(ISNUMBER(AH12),SUM(T29:T32),""))</f>
      </c>
      <c r="Q35" s="385"/>
      <c r="R35" s="385"/>
      <c r="S35" s="286" t="s">
        <v>1</v>
      </c>
      <c r="T35" s="386">
        <f>IF(ISBLANK(Y7),"",IF(ISNUMBER(AH12),SUM(P29:P32),""))</f>
      </c>
      <c r="U35" s="386"/>
      <c r="V35" s="387"/>
      <c r="W35" s="384">
        <f>IF(ISBLANK(Y8),"",IF(ISNUMBER(AH13),SUM(AA29:AA32),""))</f>
      </c>
      <c r="X35" s="385"/>
      <c r="Y35" s="385"/>
      <c r="Z35" s="286" t="s">
        <v>1</v>
      </c>
      <c r="AA35" s="386">
        <f>IF(ISBLANK(Y8),"",IF(ISNUMBER(AH13),SUM(W29:W32),""))</f>
      </c>
      <c r="AB35" s="386"/>
      <c r="AC35" s="387"/>
      <c r="AD35" s="384">
        <f>IF(ISBLANK(Y9),"",IF(ISNUMBER(AH14),SUM(AH29:AH32),""))</f>
      </c>
      <c r="AE35" s="385"/>
      <c r="AF35" s="385"/>
      <c r="AG35" s="286" t="s">
        <v>1</v>
      </c>
      <c r="AH35" s="386">
        <f>IF(ISBLANK(Y9),"",IF(ISNUMBER(AH14),SUM(AD29:AD32),""))</f>
      </c>
      <c r="AI35" s="386"/>
      <c r="AJ35" s="387"/>
      <c r="AK35" s="289"/>
      <c r="AL35" s="289"/>
      <c r="AM35" s="289"/>
      <c r="AN35" s="288"/>
      <c r="AO35" s="286"/>
      <c r="AP35" s="286"/>
      <c r="AQ35" s="286"/>
      <c r="AR35" s="287"/>
      <c r="AS35" s="384">
        <f>IF(ISNUMBER(AH11),SUM(AS29:AT32),"")</f>
      </c>
      <c r="AT35" s="385"/>
      <c r="AU35" s="286" t="s">
        <v>1</v>
      </c>
      <c r="AV35" s="386">
        <f>IF(ISNUMBER(AH11),SUM(AV29:AW32),"")</f>
      </c>
      <c r="AW35" s="387"/>
      <c r="AX35" s="285"/>
    </row>
    <row r="36" spans="1:50" s="284" customFormat="1" ht="8.25" customHeight="1">
      <c r="A36" s="285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</row>
    <row r="37" spans="1:50" ht="12.75">
      <c r="A37" s="276"/>
      <c r="B37" s="276"/>
      <c r="C37" s="283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8"/>
      <c r="AN37" s="278"/>
      <c r="AO37" s="276"/>
      <c r="AP37" s="276"/>
      <c r="AQ37" s="276"/>
      <c r="AR37" s="276"/>
      <c r="AS37" s="276"/>
      <c r="AT37" s="276"/>
      <c r="AU37" s="276"/>
      <c r="AV37" s="278"/>
      <c r="AW37" s="278"/>
      <c r="AX37" s="276"/>
    </row>
    <row r="38" spans="1:50" ht="12.75">
      <c r="A38" s="282"/>
      <c r="B38" s="276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8"/>
      <c r="AN38" s="278"/>
      <c r="AO38" s="276"/>
      <c r="AP38" s="276"/>
      <c r="AQ38" s="276"/>
      <c r="AR38" s="276"/>
      <c r="AS38" s="276"/>
      <c r="AT38" s="276"/>
      <c r="AU38" s="276"/>
      <c r="AV38" s="278"/>
      <c r="AW38" s="278"/>
      <c r="AX38" s="276"/>
    </row>
    <row r="39" spans="1:50" s="279" customFormat="1" ht="12.75">
      <c r="A39" s="280"/>
      <c r="B39" s="280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1"/>
      <c r="AN39" s="281"/>
      <c r="AO39" s="280"/>
      <c r="AP39" s="280"/>
      <c r="AQ39" s="280"/>
      <c r="AR39" s="280"/>
      <c r="AS39" s="280"/>
      <c r="AT39" s="280"/>
      <c r="AU39" s="280"/>
      <c r="AV39" s="281"/>
      <c r="AW39" s="281"/>
      <c r="AX39" s="280"/>
    </row>
    <row r="40" spans="1:50" ht="12.75">
      <c r="A40" s="276"/>
      <c r="B40" s="276"/>
      <c r="C40" s="278"/>
      <c r="D40" s="278"/>
      <c r="E40" s="278"/>
      <c r="F40" s="278"/>
      <c r="G40" s="278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8"/>
      <c r="W40" s="278"/>
      <c r="X40" s="278"/>
      <c r="Y40" s="278"/>
      <c r="Z40" s="278"/>
      <c r="AA40" s="278"/>
      <c r="AB40" s="278"/>
      <c r="AC40" s="278"/>
      <c r="AD40" s="276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6"/>
    </row>
    <row r="81" spans="15:23" ht="12.75" customHeight="1" hidden="1">
      <c r="O81" s="275">
        <v>0</v>
      </c>
      <c r="Q81" s="275">
        <v>0</v>
      </c>
      <c r="W81" s="273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7"/>
      <c r="AF1" s="7"/>
      <c r="AG1" s="7"/>
      <c r="AH1" s="7"/>
      <c r="AI1" s="7"/>
      <c r="AJ1" s="7"/>
      <c r="AK1" s="7"/>
      <c r="AL1" s="7"/>
      <c r="AM1" s="8"/>
      <c r="AN1" s="429" t="s">
        <v>4</v>
      </c>
      <c r="AO1" s="429"/>
      <c r="AP1" s="429"/>
      <c r="AQ1" s="430"/>
      <c r="AR1" s="430"/>
      <c r="AS1" s="430"/>
      <c r="AT1" s="430"/>
      <c r="AU1" s="430"/>
      <c r="AV1" s="430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48" t="s">
        <v>108</v>
      </c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1" t="s">
        <v>0</v>
      </c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12"/>
      <c r="AI3" s="431">
        <f>AN34</f>
      </c>
      <c r="AJ3" s="431"/>
      <c r="AK3" s="13" t="s">
        <v>1</v>
      </c>
      <c r="AL3" s="13"/>
      <c r="AM3" s="13"/>
      <c r="AN3" s="431">
        <f>AQ34</f>
      </c>
      <c r="AO3" s="431"/>
      <c r="AP3" s="12"/>
      <c r="AQ3" s="12"/>
      <c r="AR3" s="431">
        <f>AS35</f>
      </c>
      <c r="AS3" s="431"/>
      <c r="AT3" s="13" t="s">
        <v>1</v>
      </c>
      <c r="AU3" s="431">
        <f>AV35</f>
      </c>
      <c r="AV3" s="431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45" t="s">
        <v>5</v>
      </c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14"/>
      <c r="R5" s="14"/>
      <c r="S5" s="14"/>
      <c r="T5" s="14"/>
      <c r="U5" s="14"/>
      <c r="V5" s="14"/>
      <c r="W5" s="14"/>
      <c r="X5" s="14"/>
      <c r="Y5" s="446" t="s">
        <v>6</v>
      </c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8"/>
      <c r="R6" s="8"/>
      <c r="S6" s="8"/>
      <c r="T6" s="8"/>
      <c r="U6" s="8"/>
      <c r="V6" s="7"/>
      <c r="W6" s="7"/>
      <c r="X6" s="15">
        <v>5</v>
      </c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8"/>
      <c r="R7" s="8"/>
      <c r="S7" s="8"/>
      <c r="T7" s="8"/>
      <c r="U7" s="8"/>
      <c r="V7" s="7"/>
      <c r="W7" s="7"/>
      <c r="X7" s="15">
        <v>6</v>
      </c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8"/>
      <c r="R8" s="8"/>
      <c r="S8" s="8"/>
      <c r="T8" s="8"/>
      <c r="U8" s="8"/>
      <c r="V8" s="7"/>
      <c r="W8" s="7"/>
      <c r="X8" s="15">
        <v>7</v>
      </c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8"/>
      <c r="R9" s="8"/>
      <c r="S9" s="8"/>
      <c r="T9" s="8"/>
      <c r="U9" s="8"/>
      <c r="V9" s="7"/>
      <c r="W9" s="7"/>
      <c r="X9" s="15">
        <v>8</v>
      </c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24">
        <f>IF(ISBLANK($F$6),"",$F$6)</f>
      </c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11" t="s">
        <v>0</v>
      </c>
      <c r="P11" s="8">
        <v>5</v>
      </c>
      <c r="Q11" s="424">
        <f>IF(ISBLANK($Y$6),"",$Y$6)</f>
      </c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7"/>
      <c r="AD11" s="7"/>
      <c r="AE11" s="418"/>
      <c r="AF11" s="418"/>
      <c r="AG11" s="11" t="s">
        <v>1</v>
      </c>
      <c r="AH11" s="419"/>
      <c r="AI11" s="419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24">
        <f>IF(ISBLANK($F$7),"",$F$7)</f>
      </c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11" t="s">
        <v>0</v>
      </c>
      <c r="P12" s="8">
        <v>6</v>
      </c>
      <c r="Q12" s="424">
        <f>IF(ISBLANK($Y$7),"",$Y$7)</f>
      </c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7"/>
      <c r="AD12" s="7"/>
      <c r="AE12" s="418"/>
      <c r="AF12" s="418"/>
      <c r="AG12" s="11" t="s">
        <v>1</v>
      </c>
      <c r="AH12" s="419"/>
      <c r="AI12" s="419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24">
        <f>IF(ISBLANK($F$8),"",$F$8)</f>
      </c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11" t="s">
        <v>0</v>
      </c>
      <c r="P13" s="8">
        <v>7</v>
      </c>
      <c r="Q13" s="424">
        <f>IF(ISBLANK($Y$8),"",$Y$8)</f>
      </c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7"/>
      <c r="AD13" s="7"/>
      <c r="AE13" s="418"/>
      <c r="AF13" s="418"/>
      <c r="AG13" s="11" t="s">
        <v>1</v>
      </c>
      <c r="AH13" s="419"/>
      <c r="AI13" s="419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24">
        <f>IF(ISBLANK($F$9),"",$F$9)</f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11" t="s">
        <v>0</v>
      </c>
      <c r="P14" s="8">
        <v>8</v>
      </c>
      <c r="Q14" s="424">
        <f>IF(ISBLANK($Y$9),"",$Y$9)</f>
      </c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7"/>
      <c r="AD14" s="7"/>
      <c r="AE14" s="418"/>
      <c r="AF14" s="418"/>
      <c r="AG14" s="11" t="s">
        <v>1</v>
      </c>
      <c r="AH14" s="419"/>
      <c r="AI14" s="419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24">
        <f>IF(ISBLANK($F$7),"",$F$7)</f>
      </c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11" t="s">
        <v>0</v>
      </c>
      <c r="P15" s="8">
        <v>5</v>
      </c>
      <c r="Q15" s="424">
        <f>IF(ISBLANK($Y$6),"",$Y$6)</f>
      </c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7"/>
      <c r="AD15" s="7"/>
      <c r="AE15" s="418"/>
      <c r="AF15" s="418"/>
      <c r="AG15" s="11" t="s">
        <v>1</v>
      </c>
      <c r="AH15" s="419"/>
      <c r="AI15" s="419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24">
        <f>IF(ISBLANK($F$8),"",$F$8)</f>
      </c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11" t="s">
        <v>0</v>
      </c>
      <c r="P16" s="8">
        <v>6</v>
      </c>
      <c r="Q16" s="424">
        <f>IF(ISBLANK($Y$7),"",$Y$7)</f>
      </c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7"/>
      <c r="AD16" s="7"/>
      <c r="AE16" s="418"/>
      <c r="AF16" s="418"/>
      <c r="AG16" s="11" t="s">
        <v>1</v>
      </c>
      <c r="AH16" s="419"/>
      <c r="AI16" s="419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24">
        <f>IF(ISBLANK($F$9),"",$F$9)</f>
      </c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11" t="s">
        <v>0</v>
      </c>
      <c r="P17" s="8">
        <v>7</v>
      </c>
      <c r="Q17" s="424">
        <f>IF(ISBLANK($Y$8),"",$Y$8)</f>
      </c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7"/>
      <c r="AD17" s="7"/>
      <c r="AE17" s="418"/>
      <c r="AF17" s="418"/>
      <c r="AG17" s="11" t="s">
        <v>1</v>
      </c>
      <c r="AH17" s="419"/>
      <c r="AI17" s="419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24">
        <f>IF(ISBLANK($F$6),"",$F$6)</f>
      </c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11" t="s">
        <v>0</v>
      </c>
      <c r="P18" s="8">
        <v>8</v>
      </c>
      <c r="Q18" s="424">
        <f>IF(ISBLANK($Y$9),"",$Y$9)</f>
      </c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7"/>
      <c r="AD18" s="7"/>
      <c r="AE18" s="418"/>
      <c r="AF18" s="418"/>
      <c r="AG18" s="11" t="s">
        <v>1</v>
      </c>
      <c r="AH18" s="419"/>
      <c r="AI18" s="419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24">
        <f>IF(ISBLANK($F$9),"",$F$9)</f>
      </c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11" t="s">
        <v>0</v>
      </c>
      <c r="P19" s="8">
        <v>6</v>
      </c>
      <c r="Q19" s="424">
        <f>IF(ISBLANK($Y$7),"",$Y$7)</f>
      </c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7"/>
      <c r="AD19" s="7"/>
      <c r="AE19" s="418"/>
      <c r="AF19" s="418"/>
      <c r="AG19" s="11" t="s">
        <v>1</v>
      </c>
      <c r="AH19" s="419"/>
      <c r="AI19" s="419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24">
        <f>IF(ISBLANK($F$8),"",$F$8)</f>
      </c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11" t="s">
        <v>0</v>
      </c>
      <c r="P20" s="8">
        <v>5</v>
      </c>
      <c r="Q20" s="424">
        <f>IF(ISBLANK($Y$6),"",$Y$6)</f>
      </c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7"/>
      <c r="AD20" s="7"/>
      <c r="AE20" s="418"/>
      <c r="AF20" s="418"/>
      <c r="AG20" s="11" t="s">
        <v>1</v>
      </c>
      <c r="AH20" s="419"/>
      <c r="AI20" s="419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24">
        <f>IF(ISBLANK($F$7),"",$F$7)</f>
      </c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11" t="s">
        <v>0</v>
      </c>
      <c r="P21" s="8">
        <v>8</v>
      </c>
      <c r="Q21" s="424">
        <f>IF(ISBLANK($Y$9),"",$Y$9)</f>
      </c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7"/>
      <c r="AD21" s="7"/>
      <c r="AE21" s="418"/>
      <c r="AF21" s="418"/>
      <c r="AG21" s="11" t="s">
        <v>1</v>
      </c>
      <c r="AH21" s="419"/>
      <c r="AI21" s="419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24">
        <f>IF(ISBLANK($F$6),"",$F$6)</f>
      </c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11" t="s">
        <v>0</v>
      </c>
      <c r="P22" s="8">
        <v>7</v>
      </c>
      <c r="Q22" s="424">
        <f>IF(ISBLANK($Y$8),"",$Y$8)</f>
      </c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7"/>
      <c r="AD22" s="7"/>
      <c r="AE22" s="418"/>
      <c r="AF22" s="418"/>
      <c r="AG22" s="11" t="s">
        <v>1</v>
      </c>
      <c r="AH22" s="419"/>
      <c r="AI22" s="419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24">
        <f>IF(ISBLANK($F$6),"",$F$6)</f>
      </c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11" t="s">
        <v>0</v>
      </c>
      <c r="P23" s="8">
        <v>6</v>
      </c>
      <c r="Q23" s="424">
        <f>IF(ISBLANK($Y$7),"",$Y$7)</f>
      </c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7"/>
      <c r="AD23" s="7"/>
      <c r="AE23" s="418"/>
      <c r="AF23" s="418"/>
      <c r="AG23" s="11" t="s">
        <v>1</v>
      </c>
      <c r="AH23" s="419"/>
      <c r="AI23" s="419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24">
        <f>IF(ISBLANK($F$9),"",$F$9)</f>
      </c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11" t="s">
        <v>0</v>
      </c>
      <c r="P24" s="8">
        <v>5</v>
      </c>
      <c r="Q24" s="424">
        <f>IF(ISBLANK($Y$6),"",$Y$6)</f>
      </c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7"/>
      <c r="AD24" s="7"/>
      <c r="AE24" s="418"/>
      <c r="AF24" s="418"/>
      <c r="AG24" s="11" t="s">
        <v>1</v>
      </c>
      <c r="AH24" s="419"/>
      <c r="AI24" s="419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24">
        <f>IF(ISBLANK($F$8),"",$F$8)</f>
      </c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11" t="s">
        <v>0</v>
      </c>
      <c r="P25" s="8">
        <v>8</v>
      </c>
      <c r="Q25" s="424">
        <f>IF(ISBLANK($Y$9),"",$Y$9)</f>
      </c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7"/>
      <c r="AD25" s="7"/>
      <c r="AE25" s="418"/>
      <c r="AF25" s="418"/>
      <c r="AG25" s="11" t="s">
        <v>1</v>
      </c>
      <c r="AH25" s="419"/>
      <c r="AI25" s="419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24">
        <f>IF(ISBLANK($F$7),"",$F$7)</f>
      </c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11" t="s">
        <v>0</v>
      </c>
      <c r="P26" s="8">
        <v>7</v>
      </c>
      <c r="Q26" s="424">
        <f>IF(ISBLANK($Y$8),"",$Y$8)</f>
      </c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7"/>
      <c r="AD26" s="7"/>
      <c r="AE26" s="418"/>
      <c r="AF26" s="418"/>
      <c r="AG26" s="11" t="s">
        <v>1</v>
      </c>
      <c r="AH26" s="419"/>
      <c r="AI26" s="419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42">
        <f>IF(ISBLANK($Y$6),"",$Y$6)</f>
      </c>
      <c r="K28" s="442"/>
      <c r="L28" s="442"/>
      <c r="M28" s="442"/>
      <c r="N28" s="442"/>
      <c r="O28" s="443"/>
      <c r="P28" s="27">
        <v>6</v>
      </c>
      <c r="Q28" s="436">
        <f>IF(ISBLANK($Y$7),"",$Y$7)</f>
      </c>
      <c r="R28" s="436"/>
      <c r="S28" s="436"/>
      <c r="T28" s="436"/>
      <c r="U28" s="436"/>
      <c r="V28" s="437"/>
      <c r="W28" s="27">
        <v>7</v>
      </c>
      <c r="X28" s="438">
        <f>IF(ISBLANK($Y$8),"",$Y$8)</f>
      </c>
      <c r="Y28" s="438"/>
      <c r="Z28" s="438"/>
      <c r="AA28" s="438"/>
      <c r="AB28" s="438"/>
      <c r="AC28" s="439"/>
      <c r="AD28" s="27">
        <v>8</v>
      </c>
      <c r="AE28" s="438">
        <f>IF(ISBLANK($Y$9),"",$Y$9)</f>
      </c>
      <c r="AF28" s="438"/>
      <c r="AG28" s="438"/>
      <c r="AH28" s="438"/>
      <c r="AI28" s="438"/>
      <c r="AJ28" s="439"/>
      <c r="AK28" s="38"/>
      <c r="AL28" s="38"/>
      <c r="AM28" s="38"/>
      <c r="AN28" s="433" t="s">
        <v>7</v>
      </c>
      <c r="AO28" s="434"/>
      <c r="AP28" s="434"/>
      <c r="AQ28" s="434"/>
      <c r="AR28" s="435"/>
      <c r="AS28" s="433" t="s">
        <v>8</v>
      </c>
      <c r="AT28" s="434"/>
      <c r="AU28" s="434"/>
      <c r="AV28" s="434"/>
      <c r="AW28" s="435"/>
      <c r="AX28" s="23"/>
    </row>
    <row r="29" spans="1:50" s="6" customFormat="1" ht="18.75" customHeight="1">
      <c r="A29" s="23"/>
      <c r="B29" s="23"/>
      <c r="C29" s="28">
        <v>1</v>
      </c>
      <c r="D29" s="440">
        <f>IF(ISBLANK($F$6),"",$F$6)</f>
      </c>
      <c r="E29" s="440"/>
      <c r="F29" s="440"/>
      <c r="G29" s="440"/>
      <c r="H29" s="441"/>
      <c r="I29" s="425">
        <f>IF(ISNUMBER(AE11),AE11,"")</f>
      </c>
      <c r="J29" s="426"/>
      <c r="K29" s="426"/>
      <c r="L29" s="29" t="s">
        <v>1</v>
      </c>
      <c r="M29" s="427">
        <f>IF(ISNUMBER(AH11),AH11,"")</f>
      </c>
      <c r="N29" s="427"/>
      <c r="O29" s="428"/>
      <c r="P29" s="420">
        <f>IF(ISNUMBER(AE23),AE23,"")</f>
      </c>
      <c r="Q29" s="421"/>
      <c r="R29" s="421"/>
      <c r="S29" s="29" t="s">
        <v>1</v>
      </c>
      <c r="T29" s="422">
        <f>IF(ISNUMBER(AH23),AH23,"")</f>
      </c>
      <c r="U29" s="422"/>
      <c r="V29" s="423"/>
      <c r="W29" s="420">
        <f>IF(ISNUMBER(AE22),AE22,"")</f>
      </c>
      <c r="X29" s="421"/>
      <c r="Y29" s="421"/>
      <c r="Z29" s="29" t="s">
        <v>1</v>
      </c>
      <c r="AA29" s="422">
        <f>IF(ISNUMBER(AH22),AH22,"")</f>
      </c>
      <c r="AB29" s="422"/>
      <c r="AC29" s="423"/>
      <c r="AD29" s="420">
        <f>IF(ISNUMBER(AE18),AE18,"")</f>
      </c>
      <c r="AE29" s="421"/>
      <c r="AF29" s="421"/>
      <c r="AG29" s="29" t="s">
        <v>1</v>
      </c>
      <c r="AH29" s="422">
        <f>IF(ISNUMBER(AH18),AH18,"")</f>
      </c>
      <c r="AI29" s="422"/>
      <c r="AJ29" s="423"/>
      <c r="AK29" s="25"/>
      <c r="AL29" s="25"/>
      <c r="AM29" s="25"/>
      <c r="AN29" s="420">
        <f>IF(ISBLANK(F6),"",IF(ISNUMBER(AH11),SUMIF(D11:N26,D29,AL11:AL26),""))</f>
      </c>
      <c r="AO29" s="421"/>
      <c r="AP29" s="29" t="s">
        <v>1</v>
      </c>
      <c r="AQ29" s="422">
        <f>IF(ISBLANK(F6),"",IF(ISNUMBER(AH11),SUMIF(D11:N26,D29,AM11:AM26),""))</f>
      </c>
      <c r="AR29" s="423"/>
      <c r="AS29" s="420">
        <f>IF(ISBLANK(F6),"",IF(ISNUMBER(AH11),SUM(I29,P29,W29,AD29),""))</f>
      </c>
      <c r="AT29" s="421"/>
      <c r="AU29" s="29" t="s">
        <v>1</v>
      </c>
      <c r="AV29" s="422">
        <f>IF(ISBLANK(F6),"",IF(ISNUMBER(AH11),SUM(M29,T29,AA29,AH29),""))</f>
      </c>
      <c r="AW29" s="423"/>
      <c r="AX29" s="23"/>
    </row>
    <row r="30" spans="1:50" s="6" customFormat="1" ht="18.75" customHeight="1">
      <c r="A30" s="23"/>
      <c r="B30" s="23"/>
      <c r="C30" s="28">
        <v>2</v>
      </c>
      <c r="D30" s="440">
        <f>IF(ISBLANK($F$7),"",$F$7)</f>
      </c>
      <c r="E30" s="440"/>
      <c r="F30" s="440"/>
      <c r="G30" s="440"/>
      <c r="H30" s="441"/>
      <c r="I30" s="425">
        <f>IF(ISNUMBER(AE15),AE15,"")</f>
      </c>
      <c r="J30" s="426"/>
      <c r="K30" s="426"/>
      <c r="L30" s="29" t="s">
        <v>1</v>
      </c>
      <c r="M30" s="427">
        <f>IF(ISNUMBER(AH15),AH15,"")</f>
      </c>
      <c r="N30" s="427"/>
      <c r="O30" s="428"/>
      <c r="P30" s="420">
        <f>IF(ISNUMBER(AE12),AE12,"")</f>
      </c>
      <c r="Q30" s="421"/>
      <c r="R30" s="421"/>
      <c r="S30" s="29" t="s">
        <v>1</v>
      </c>
      <c r="T30" s="422">
        <f>IF(ISNUMBER(AH12),AH12,"")</f>
      </c>
      <c r="U30" s="422"/>
      <c r="V30" s="423"/>
      <c r="W30" s="420">
        <f>IF(ISNUMBER(AE26),AE26,"")</f>
      </c>
      <c r="X30" s="421"/>
      <c r="Y30" s="421"/>
      <c r="Z30" s="29" t="s">
        <v>1</v>
      </c>
      <c r="AA30" s="422">
        <f>IF(ISNUMBER(AH26),AH26,"")</f>
      </c>
      <c r="AB30" s="422"/>
      <c r="AC30" s="423"/>
      <c r="AD30" s="420">
        <f>IF(ISNUMBER(AE21),AE21,"")</f>
      </c>
      <c r="AE30" s="421"/>
      <c r="AF30" s="421"/>
      <c r="AG30" s="29" t="s">
        <v>1</v>
      </c>
      <c r="AH30" s="422">
        <f>IF(ISNUMBER(AH21),AH21,"")</f>
      </c>
      <c r="AI30" s="422"/>
      <c r="AJ30" s="423"/>
      <c r="AK30" s="25"/>
      <c r="AL30" s="25"/>
      <c r="AM30" s="25"/>
      <c r="AN30" s="420">
        <f>IF(ISBLANK(F7),"",IF(ISNUMBER(AH12),SUMIF(D12:N27,D30,AL12:AL27),""))</f>
      </c>
      <c r="AO30" s="421"/>
      <c r="AP30" s="29" t="s">
        <v>1</v>
      </c>
      <c r="AQ30" s="422">
        <f>IF(ISBLANK(F7),"",IF(ISNUMBER(AH12),SUMIF(D12:N27,D30,AM12:AM27),""))</f>
      </c>
      <c r="AR30" s="423"/>
      <c r="AS30" s="420">
        <f>IF(ISBLANK(F7),"",IF(ISNUMBER(AH12),SUM(I30,P30,W30,AD30),""))</f>
      </c>
      <c r="AT30" s="421"/>
      <c r="AU30" s="29" t="s">
        <v>1</v>
      </c>
      <c r="AV30" s="422">
        <f>IF(ISBLANK(F7),"",IF(ISNUMBER(AH12),SUM(M30,T30,AA30,AH30),""))</f>
      </c>
      <c r="AW30" s="423"/>
      <c r="AX30" s="23"/>
    </row>
    <row r="31" spans="1:50" s="6" customFormat="1" ht="18.75" customHeight="1">
      <c r="A31" s="23"/>
      <c r="B31" s="23"/>
      <c r="C31" s="28">
        <v>3</v>
      </c>
      <c r="D31" s="440">
        <f>IF(ISBLANK($F$8),"",$F$8)</f>
      </c>
      <c r="E31" s="440"/>
      <c r="F31" s="440"/>
      <c r="G31" s="440"/>
      <c r="H31" s="441"/>
      <c r="I31" s="425">
        <f>IF(ISNUMBER(AE20),AE20,"")</f>
      </c>
      <c r="J31" s="426"/>
      <c r="K31" s="426"/>
      <c r="L31" s="29" t="s">
        <v>1</v>
      </c>
      <c r="M31" s="427">
        <f>IF(ISNUMBER(AH20),AH20,"")</f>
      </c>
      <c r="N31" s="427"/>
      <c r="O31" s="428"/>
      <c r="P31" s="420">
        <f>IF(ISNUMBER(AE16),AE16,"")</f>
      </c>
      <c r="Q31" s="421"/>
      <c r="R31" s="421"/>
      <c r="S31" s="29" t="s">
        <v>1</v>
      </c>
      <c r="T31" s="422">
        <f>IF(ISNUMBER(AH16),AH16,"")</f>
      </c>
      <c r="U31" s="422"/>
      <c r="V31" s="423"/>
      <c r="W31" s="420">
        <f>IF(ISNUMBER(AE13),AE13,"")</f>
      </c>
      <c r="X31" s="421"/>
      <c r="Y31" s="421"/>
      <c r="Z31" s="29" t="s">
        <v>1</v>
      </c>
      <c r="AA31" s="422">
        <f>IF(ISNUMBER(AH13),AH13,"")</f>
      </c>
      <c r="AB31" s="422"/>
      <c r="AC31" s="423"/>
      <c r="AD31" s="420">
        <f>IF(ISNUMBER(AE25),AE25,"")</f>
      </c>
      <c r="AE31" s="421"/>
      <c r="AF31" s="421"/>
      <c r="AG31" s="29" t="s">
        <v>1</v>
      </c>
      <c r="AH31" s="422">
        <f>IF(ISNUMBER(AH25),AH25,"")</f>
      </c>
      <c r="AI31" s="422"/>
      <c r="AJ31" s="423"/>
      <c r="AK31" s="25"/>
      <c r="AL31" s="25"/>
      <c r="AM31" s="25"/>
      <c r="AN31" s="420">
        <f>IF(ISBLANK(F8),"",IF(ISNUMBER(AH13),SUMIF(D13:N28,D31,AL13:AL28),""))</f>
      </c>
      <c r="AO31" s="421"/>
      <c r="AP31" s="29" t="s">
        <v>1</v>
      </c>
      <c r="AQ31" s="422">
        <f>IF(ISBLANK(F8),"",IF(ISNUMBER(AH13),SUMIF(D13:N28,D31,AM13:AM28),""))</f>
      </c>
      <c r="AR31" s="423"/>
      <c r="AS31" s="420">
        <f>IF(ISBLANK(F8),"",IF(ISNUMBER(AH13),SUM(I31,P31,W31,AD31),""))</f>
      </c>
      <c r="AT31" s="421"/>
      <c r="AU31" s="29" t="s">
        <v>1</v>
      </c>
      <c r="AV31" s="422">
        <f>IF(ISBLANK(F8),"",IF(ISNUMBER(AH13),SUM(M31,T31,AA31,AH31),""))</f>
      </c>
      <c r="AW31" s="423"/>
      <c r="AX31" s="23"/>
    </row>
    <row r="32" spans="1:50" s="6" customFormat="1" ht="18.75" customHeight="1">
      <c r="A32" s="23"/>
      <c r="B32" s="23"/>
      <c r="C32" s="28">
        <v>4</v>
      </c>
      <c r="D32" s="440">
        <f>IF(ISBLANK($F$9),"",$F$9)</f>
      </c>
      <c r="E32" s="440"/>
      <c r="F32" s="440"/>
      <c r="G32" s="440"/>
      <c r="H32" s="441"/>
      <c r="I32" s="425">
        <f>IF(ISNUMBER(AE24),AE24,"")</f>
      </c>
      <c r="J32" s="426"/>
      <c r="K32" s="426"/>
      <c r="L32" s="29" t="s">
        <v>1</v>
      </c>
      <c r="M32" s="427">
        <f>IF(ISNUMBER(AH24),AH24,"")</f>
      </c>
      <c r="N32" s="427"/>
      <c r="O32" s="428"/>
      <c r="P32" s="420">
        <f>IF(ISNUMBER(AE19),AE19,"")</f>
      </c>
      <c r="Q32" s="421"/>
      <c r="R32" s="421"/>
      <c r="S32" s="29" t="s">
        <v>1</v>
      </c>
      <c r="T32" s="422">
        <f>IF(ISNUMBER(AH19),AH19,"")</f>
      </c>
      <c r="U32" s="422"/>
      <c r="V32" s="423"/>
      <c r="W32" s="420">
        <f>IF(ISNUMBER(AE17),AE17,"")</f>
      </c>
      <c r="X32" s="421"/>
      <c r="Y32" s="421"/>
      <c r="Z32" s="29" t="s">
        <v>1</v>
      </c>
      <c r="AA32" s="422">
        <f>IF(ISNUMBER(AH17),AH17,"")</f>
      </c>
      <c r="AB32" s="422"/>
      <c r="AC32" s="423"/>
      <c r="AD32" s="420">
        <f>IF(ISNUMBER(AE14),AE14,"")</f>
      </c>
      <c r="AE32" s="421"/>
      <c r="AF32" s="421"/>
      <c r="AG32" s="29" t="s">
        <v>1</v>
      </c>
      <c r="AH32" s="422">
        <f>IF(ISNUMBER(AH14),AH14,"")</f>
      </c>
      <c r="AI32" s="422"/>
      <c r="AJ32" s="423"/>
      <c r="AK32" s="25"/>
      <c r="AL32" s="25"/>
      <c r="AM32" s="25"/>
      <c r="AN32" s="420">
        <f>IF(ISBLANK(F9),"",IF(ISNUMBER(AH14),SUMIF(D14:N29,D32,AL14:AL29),""))</f>
      </c>
      <c r="AO32" s="421"/>
      <c r="AP32" s="29" t="s">
        <v>1</v>
      </c>
      <c r="AQ32" s="422">
        <f>IF(ISBLANK(F9),"",IF(ISNUMBER(AH14),SUMIF(D14:N29,D32,AM14:AM29),""))</f>
      </c>
      <c r="AR32" s="423"/>
      <c r="AS32" s="420">
        <f>IF(ISBLANK(F9),"",IF(ISNUMBER(AH14),SUM(I32,P32,W32,AD32),""))</f>
      </c>
      <c r="AT32" s="421"/>
      <c r="AU32" s="29" t="s">
        <v>1</v>
      </c>
      <c r="AV32" s="422">
        <f>IF(ISBLANK(F9),"",IF(ISNUMBER(AH14),SUM(M32,T32,AA32,AH32),""))</f>
      </c>
      <c r="AW32" s="423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33" t="s">
        <v>7</v>
      </c>
      <c r="D34" s="434"/>
      <c r="E34" s="434"/>
      <c r="F34" s="434"/>
      <c r="G34" s="434"/>
      <c r="H34" s="435"/>
      <c r="I34" s="420">
        <f>IF(ISBLANK(Y6),"",IF(ISNUMBER(AH11),SUMIF($Q$11:$AB$26,J28,$AM$11:$AM$26),""))</f>
      </c>
      <c r="J34" s="421"/>
      <c r="K34" s="421"/>
      <c r="L34" s="29" t="s">
        <v>1</v>
      </c>
      <c r="M34" s="422">
        <f>IF(ISBLANK(Y6),"",IF(ISNUMBER(AH11),SUMIF($Q$11:$AB$26,J28,$AL$11:$AL$26),""))</f>
      </c>
      <c r="N34" s="422"/>
      <c r="O34" s="423"/>
      <c r="P34" s="420">
        <f>IF(ISBLANK(Y7),"",IF(ISNUMBER(AH12),SUMIF($Q$11:$AB$26,Q28,$AM$11:$AM$26),""))</f>
      </c>
      <c r="Q34" s="421"/>
      <c r="R34" s="421"/>
      <c r="S34" s="29" t="s">
        <v>1</v>
      </c>
      <c r="T34" s="422">
        <f>IF(ISBLANK(Y7),"",IF(ISNUMBER(AH12),SUMIF($Q$11:$AB$26,Q28,$AL$11:$AL$26),""))</f>
      </c>
      <c r="U34" s="422"/>
      <c r="V34" s="423"/>
      <c r="W34" s="420">
        <f>IF(ISBLANK(Y8),"",IF(ISNUMBER(AH13),SUMIF($Q$11:$AB$26,X28,$AM$11:$AM$26),""))</f>
      </c>
      <c r="X34" s="421"/>
      <c r="Y34" s="421"/>
      <c r="Z34" s="29" t="s">
        <v>1</v>
      </c>
      <c r="AA34" s="422">
        <f>IF(ISBLANK(Y8),"",IF(ISNUMBER(AH13),SUMIF($Q$11:$AB$26,X28,$AL$11:$AL$26),""))</f>
      </c>
      <c r="AB34" s="422"/>
      <c r="AC34" s="423"/>
      <c r="AD34" s="420">
        <f>IF(ISBLANK(Y9),"",IF(ISNUMBER(AH14),SUMIF($Q$11:$AB$26,AE28,$AM$11:$AM$26),""))</f>
      </c>
      <c r="AE34" s="421"/>
      <c r="AF34" s="421"/>
      <c r="AG34" s="29" t="s">
        <v>1</v>
      </c>
      <c r="AH34" s="422">
        <f>IF(ISBLANK(Y9),"",IF(ISNUMBER(AH14),SUMIF($Q$11:$AB$26,AE28,$AL$11:$AL$26),""))</f>
      </c>
      <c r="AI34" s="422"/>
      <c r="AJ34" s="423"/>
      <c r="AK34" s="25"/>
      <c r="AL34" s="25"/>
      <c r="AM34" s="25"/>
      <c r="AN34" s="420">
        <f>IF(ISNUMBER(AH11),SUM(AN29:AO32),"")</f>
      </c>
      <c r="AO34" s="421"/>
      <c r="AP34" s="29" t="s">
        <v>1</v>
      </c>
      <c r="AQ34" s="422">
        <f>IF(ISNUMBER(AH11),SUM(AQ29:AR32),"")</f>
      </c>
      <c r="AR34" s="423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33" t="s">
        <v>8</v>
      </c>
      <c r="D35" s="434"/>
      <c r="E35" s="434"/>
      <c r="F35" s="434"/>
      <c r="G35" s="434"/>
      <c r="H35" s="435"/>
      <c r="I35" s="420">
        <f>IF(ISBLANK(Y6),"",IF(ISNUMBER(AH11),SUM(M29:M32),""))</f>
      </c>
      <c r="J35" s="421"/>
      <c r="K35" s="421"/>
      <c r="L35" s="29" t="s">
        <v>1</v>
      </c>
      <c r="M35" s="422">
        <f>IF(ISBLANK(Y6),"",IF(ISNUMBER(AH11),SUM(I29:I32),""))</f>
      </c>
      <c r="N35" s="422"/>
      <c r="O35" s="423"/>
      <c r="P35" s="420">
        <f>IF(ISBLANK(Y7),"",IF(ISNUMBER(AH12),SUM(T29:T32),""))</f>
      </c>
      <c r="Q35" s="421"/>
      <c r="R35" s="421"/>
      <c r="S35" s="29" t="s">
        <v>1</v>
      </c>
      <c r="T35" s="422">
        <f>IF(ISBLANK(Y7),"",IF(ISNUMBER(AH12),SUM(P29:P32),""))</f>
      </c>
      <c r="U35" s="422"/>
      <c r="V35" s="423"/>
      <c r="W35" s="420">
        <f>IF(ISBLANK(Y8),"",IF(ISNUMBER(AH13),SUM(AA29:AA32),""))</f>
      </c>
      <c r="X35" s="421"/>
      <c r="Y35" s="421"/>
      <c r="Z35" s="29" t="s">
        <v>1</v>
      </c>
      <c r="AA35" s="422">
        <f>IF(ISBLANK(Y8),"",IF(ISNUMBER(AH13),SUM(W29:W32),""))</f>
      </c>
      <c r="AB35" s="422"/>
      <c r="AC35" s="423"/>
      <c r="AD35" s="420">
        <f>IF(ISBLANK(Y9),"",IF(ISNUMBER(AH14),SUM(AH29:AH32),""))</f>
      </c>
      <c r="AE35" s="421"/>
      <c r="AF35" s="421"/>
      <c r="AG35" s="29" t="s">
        <v>1</v>
      </c>
      <c r="AH35" s="422">
        <f>IF(ISBLANK(Y9),"",IF(ISNUMBER(AH14),SUM(AD29:AD32),""))</f>
      </c>
      <c r="AI35" s="422"/>
      <c r="AJ35" s="423"/>
      <c r="AK35" s="25"/>
      <c r="AL35" s="25"/>
      <c r="AM35" s="25"/>
      <c r="AN35" s="34"/>
      <c r="AO35" s="29"/>
      <c r="AP35" s="29"/>
      <c r="AQ35" s="29"/>
      <c r="AR35" s="33"/>
      <c r="AS35" s="420">
        <f>IF(ISNUMBER(AH11),SUM(AS29:AT32),"")</f>
      </c>
      <c r="AT35" s="421"/>
      <c r="AU35" s="29" t="s">
        <v>1</v>
      </c>
      <c r="AV35" s="422">
        <f>IF(ISNUMBER(AH11),SUM(AV29:AW32),"")</f>
      </c>
      <c r="AW35" s="423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98"/>
  <sheetViews>
    <sheetView showGridLines="0" zoomScalePageLayoutView="0" workbookViewId="0" topLeftCell="A1">
      <selection activeCell="A31" sqref="A31"/>
    </sheetView>
  </sheetViews>
  <sheetFormatPr defaultColWidth="11.421875" defaultRowHeight="12.75"/>
  <cols>
    <col min="1" max="1" width="13.7109375" style="183" customWidth="1"/>
    <col min="2" max="2" width="11.7109375" style="201" customWidth="1"/>
    <col min="3" max="3" width="13.140625" style="192" customWidth="1"/>
    <col min="4" max="4" width="1.7109375" style="195" customWidth="1"/>
    <col min="5" max="5" width="11.7109375" style="201" customWidth="1"/>
    <col min="6" max="6" width="13.00390625" style="192" customWidth="1"/>
    <col min="7" max="8" width="11.7109375" style="203" customWidth="1"/>
    <col min="9" max="16" width="11.421875" style="1" customWidth="1"/>
  </cols>
  <sheetData>
    <row r="1" spans="1:8" ht="26.25" thickBot="1">
      <c r="A1" s="450" t="s">
        <v>109</v>
      </c>
      <c r="B1" s="451"/>
      <c r="C1" s="451"/>
      <c r="D1" s="451"/>
      <c r="E1" s="451"/>
      <c r="F1" s="451"/>
      <c r="G1" s="451"/>
      <c r="H1" s="452"/>
    </row>
    <row r="2" spans="1:8" ht="18">
      <c r="A2" s="148"/>
      <c r="B2" s="267"/>
      <c r="C2" s="184"/>
      <c r="D2" s="193"/>
      <c r="E2" s="196"/>
      <c r="F2" s="184"/>
      <c r="G2" s="202"/>
      <c r="H2" s="202"/>
    </row>
    <row r="3" spans="1:8" ht="18">
      <c r="A3" s="148"/>
      <c r="B3" s="327" t="s">
        <v>110</v>
      </c>
      <c r="C3" s="185"/>
      <c r="D3" s="186"/>
      <c r="E3" s="197"/>
      <c r="F3" s="185"/>
      <c r="G3" s="181"/>
      <c r="H3" s="181"/>
    </row>
    <row r="4" spans="1:8" ht="18.75" thickBot="1">
      <c r="A4" s="148"/>
      <c r="B4" s="197"/>
      <c r="C4" s="185"/>
      <c r="D4" s="186"/>
      <c r="E4" s="197"/>
      <c r="F4" s="185"/>
      <c r="G4" s="181"/>
      <c r="H4" s="181"/>
    </row>
    <row r="5" spans="1:8" ht="18.75" thickBot="1">
      <c r="A5" s="352" t="s">
        <v>2</v>
      </c>
      <c r="B5" s="349" t="s">
        <v>111</v>
      </c>
      <c r="C5" s="344"/>
      <c r="D5" s="345"/>
      <c r="E5" s="343" t="s">
        <v>112</v>
      </c>
      <c r="F5" s="346"/>
      <c r="G5" s="347" t="s">
        <v>7</v>
      </c>
      <c r="H5" s="348" t="s">
        <v>8</v>
      </c>
    </row>
    <row r="6" spans="1:8" ht="18">
      <c r="A6" s="368">
        <v>44517</v>
      </c>
      <c r="B6" s="198" t="s">
        <v>58</v>
      </c>
      <c r="C6" s="187"/>
      <c r="D6" s="328" t="s">
        <v>0</v>
      </c>
      <c r="E6" s="340" t="s">
        <v>62</v>
      </c>
      <c r="F6" s="187"/>
      <c r="G6" s="341" t="s">
        <v>117</v>
      </c>
      <c r="H6" s="342" t="s">
        <v>118</v>
      </c>
    </row>
    <row r="7" spans="1:8" ht="18.75" thickBot="1">
      <c r="A7" s="375">
        <v>44808</v>
      </c>
      <c r="B7" s="351" t="s">
        <v>54</v>
      </c>
      <c r="C7" s="335"/>
      <c r="D7" s="336" t="s">
        <v>0</v>
      </c>
      <c r="E7" s="334" t="s">
        <v>70</v>
      </c>
      <c r="F7" s="335"/>
      <c r="G7" s="378" t="s">
        <v>147</v>
      </c>
      <c r="H7" s="339" t="s">
        <v>148</v>
      </c>
    </row>
    <row r="8" spans="1:8" ht="18">
      <c r="A8" s="271"/>
      <c r="B8" s="199"/>
      <c r="C8" s="189"/>
      <c r="D8" s="190"/>
      <c r="E8" s="199"/>
      <c r="F8" s="189"/>
      <c r="G8" s="181"/>
      <c r="H8" s="181"/>
    </row>
    <row r="9" spans="1:8" ht="18">
      <c r="A9" s="271"/>
      <c r="B9" s="327" t="s">
        <v>113</v>
      </c>
      <c r="C9" s="189"/>
      <c r="D9" s="190"/>
      <c r="E9" s="199"/>
      <c r="F9" s="189"/>
      <c r="G9" s="181"/>
      <c r="H9" s="181"/>
    </row>
    <row r="10" spans="1:8" ht="18.75" thickBot="1">
      <c r="A10" s="271"/>
      <c r="B10" s="199"/>
      <c r="C10" s="189"/>
      <c r="D10" s="190"/>
      <c r="E10" s="199"/>
      <c r="F10" s="189"/>
      <c r="G10" s="181"/>
      <c r="H10" s="181"/>
    </row>
    <row r="11" spans="1:8" ht="18.75" thickBot="1">
      <c r="A11" s="352" t="s">
        <v>2</v>
      </c>
      <c r="B11" s="349" t="s">
        <v>111</v>
      </c>
      <c r="C11" s="344"/>
      <c r="D11" s="345"/>
      <c r="E11" s="343" t="s">
        <v>112</v>
      </c>
      <c r="F11" s="346"/>
      <c r="G11" s="347" t="s">
        <v>7</v>
      </c>
      <c r="H11" s="348" t="s">
        <v>8</v>
      </c>
    </row>
    <row r="12" spans="1:8" ht="18">
      <c r="A12" s="377">
        <v>44675</v>
      </c>
      <c r="B12" s="199" t="s">
        <v>54</v>
      </c>
      <c r="C12" s="189"/>
      <c r="D12" s="353" t="s">
        <v>0</v>
      </c>
      <c r="E12" s="358" t="s">
        <v>62</v>
      </c>
      <c r="F12" s="189"/>
      <c r="G12" s="359" t="s">
        <v>131</v>
      </c>
      <c r="H12" s="360" t="s">
        <v>132</v>
      </c>
    </row>
    <row r="13" spans="1:8" ht="18.75" thickBot="1">
      <c r="A13" s="375">
        <v>44672</v>
      </c>
      <c r="B13" s="351" t="s">
        <v>58</v>
      </c>
      <c r="C13" s="335"/>
      <c r="D13" s="336" t="s">
        <v>0</v>
      </c>
      <c r="E13" s="334" t="s">
        <v>66</v>
      </c>
      <c r="F13" s="335"/>
      <c r="G13" s="337" t="s">
        <v>127</v>
      </c>
      <c r="H13" s="339" t="s">
        <v>128</v>
      </c>
    </row>
    <row r="14" spans="1:8" ht="18">
      <c r="A14" s="271"/>
      <c r="B14" s="200"/>
      <c r="C14" s="191"/>
      <c r="D14" s="194"/>
      <c r="E14" s="200"/>
      <c r="F14" s="191"/>
      <c r="G14" s="181"/>
      <c r="H14" s="202"/>
    </row>
    <row r="15" spans="1:8" ht="18">
      <c r="A15" s="271"/>
      <c r="B15" s="362" t="s">
        <v>114</v>
      </c>
      <c r="C15" s="191"/>
      <c r="D15" s="194"/>
      <c r="E15" s="200"/>
      <c r="F15" s="191"/>
      <c r="G15" s="181"/>
      <c r="H15" s="202"/>
    </row>
    <row r="16" spans="1:8" ht="18.75" thickBot="1">
      <c r="A16" s="271"/>
      <c r="B16" s="198"/>
      <c r="C16" s="187"/>
      <c r="D16" s="188"/>
      <c r="E16" s="198"/>
      <c r="F16" s="187"/>
      <c r="G16" s="182"/>
      <c r="H16" s="182"/>
    </row>
    <row r="17" spans="1:8" ht="18.75" thickBot="1">
      <c r="A17" s="352" t="s">
        <v>2</v>
      </c>
      <c r="B17" s="349" t="s">
        <v>111</v>
      </c>
      <c r="C17" s="344"/>
      <c r="D17" s="345"/>
      <c r="E17" s="343" t="s">
        <v>112</v>
      </c>
      <c r="F17" s="346"/>
      <c r="G17" s="347" t="s">
        <v>7</v>
      </c>
      <c r="H17" s="348" t="s">
        <v>8</v>
      </c>
    </row>
    <row r="18" spans="1:8" ht="18">
      <c r="A18" s="377">
        <v>44746</v>
      </c>
      <c r="B18" s="199" t="s">
        <v>70</v>
      </c>
      <c r="C18" s="189"/>
      <c r="D18" s="353" t="s">
        <v>0</v>
      </c>
      <c r="E18" s="358" t="s">
        <v>58</v>
      </c>
      <c r="F18" s="189"/>
      <c r="G18" s="359" t="s">
        <v>139</v>
      </c>
      <c r="H18" s="360" t="s">
        <v>140</v>
      </c>
    </row>
    <row r="19" spans="1:8" ht="18.75" thickBot="1">
      <c r="A19" s="375">
        <v>44703</v>
      </c>
      <c r="B19" s="351" t="s">
        <v>66</v>
      </c>
      <c r="C19" s="335"/>
      <c r="D19" s="336" t="s">
        <v>0</v>
      </c>
      <c r="E19" s="334" t="s">
        <v>62</v>
      </c>
      <c r="F19" s="335"/>
      <c r="G19" s="337" t="s">
        <v>123</v>
      </c>
      <c r="H19" s="339" t="s">
        <v>124</v>
      </c>
    </row>
    <row r="20" spans="1:8" ht="18">
      <c r="A20" s="271"/>
      <c r="B20" s="199"/>
      <c r="C20" s="189"/>
      <c r="D20" s="190"/>
      <c r="E20" s="199"/>
      <c r="F20" s="189"/>
      <c r="G20" s="181"/>
      <c r="H20" s="181"/>
    </row>
    <row r="21" spans="1:8" ht="18">
      <c r="A21" s="271"/>
      <c r="B21" s="327" t="s">
        <v>115</v>
      </c>
      <c r="C21" s="189"/>
      <c r="D21" s="190"/>
      <c r="E21" s="199"/>
      <c r="F21" s="189"/>
      <c r="G21" s="181"/>
      <c r="H21" s="181"/>
    </row>
    <row r="22" spans="1:8" ht="18.75" thickBot="1">
      <c r="A22" s="271"/>
      <c r="B22" s="198"/>
      <c r="C22" s="187"/>
      <c r="D22" s="188"/>
      <c r="E22" s="198"/>
      <c r="F22" s="187"/>
      <c r="G22" s="182"/>
      <c r="H22" s="182"/>
    </row>
    <row r="23" spans="1:8" ht="18.75" thickBot="1">
      <c r="A23" s="352" t="s">
        <v>2</v>
      </c>
      <c r="B23" s="349" t="s">
        <v>111</v>
      </c>
      <c r="C23" s="344"/>
      <c r="D23" s="345"/>
      <c r="E23" s="343" t="s">
        <v>112</v>
      </c>
      <c r="F23" s="346"/>
      <c r="G23" s="347" t="s">
        <v>7</v>
      </c>
      <c r="H23" s="348" t="s">
        <v>8</v>
      </c>
    </row>
    <row r="24" spans="1:8" ht="18">
      <c r="A24" s="376">
        <v>44751</v>
      </c>
      <c r="B24" s="350" t="s">
        <v>62</v>
      </c>
      <c r="C24" s="332"/>
      <c r="D24" s="333" t="s">
        <v>0</v>
      </c>
      <c r="E24" s="331" t="s">
        <v>70</v>
      </c>
      <c r="F24" s="332"/>
      <c r="G24" s="329" t="s">
        <v>127</v>
      </c>
      <c r="H24" s="338" t="s">
        <v>136</v>
      </c>
    </row>
    <row r="25" spans="1:8" ht="18.75" thickBot="1">
      <c r="A25" s="375">
        <v>44808</v>
      </c>
      <c r="B25" s="351" t="s">
        <v>66</v>
      </c>
      <c r="C25" s="335"/>
      <c r="D25" s="336" t="s">
        <v>0</v>
      </c>
      <c r="E25" s="334" t="s">
        <v>54</v>
      </c>
      <c r="F25" s="335"/>
      <c r="G25" s="337" t="s">
        <v>143</v>
      </c>
      <c r="H25" s="339" t="s">
        <v>144</v>
      </c>
    </row>
    <row r="26" spans="1:8" ht="18">
      <c r="A26" s="271"/>
      <c r="B26" s="199"/>
      <c r="C26" s="189"/>
      <c r="D26" s="190"/>
      <c r="E26" s="199"/>
      <c r="F26" s="189"/>
      <c r="G26" s="181"/>
      <c r="H26" s="181"/>
    </row>
    <row r="27" spans="1:8" ht="18">
      <c r="A27" s="271"/>
      <c r="B27" s="327" t="s">
        <v>116</v>
      </c>
      <c r="C27" s="189"/>
      <c r="D27" s="190"/>
      <c r="E27" s="199"/>
      <c r="F27" s="189"/>
      <c r="G27" s="181"/>
      <c r="H27" s="181"/>
    </row>
    <row r="28" spans="1:8" ht="18.75" thickBot="1">
      <c r="A28" s="271"/>
      <c r="B28" s="199"/>
      <c r="C28" s="189"/>
      <c r="D28" s="190"/>
      <c r="E28" s="199"/>
      <c r="F28" s="189"/>
      <c r="G28" s="181"/>
      <c r="H28" s="181"/>
    </row>
    <row r="29" spans="1:8" ht="18.75" thickBot="1">
      <c r="A29" s="352" t="s">
        <v>2</v>
      </c>
      <c r="B29" s="349" t="s">
        <v>111</v>
      </c>
      <c r="C29" s="344"/>
      <c r="D29" s="345"/>
      <c r="E29" s="343" t="s">
        <v>112</v>
      </c>
      <c r="F29" s="346"/>
      <c r="G29" s="347" t="s">
        <v>7</v>
      </c>
      <c r="H29" s="348" t="s">
        <v>8</v>
      </c>
    </row>
    <row r="30" spans="1:8" ht="18">
      <c r="A30" s="377">
        <v>44808</v>
      </c>
      <c r="B30" s="200" t="s">
        <v>70</v>
      </c>
      <c r="C30" s="191"/>
      <c r="D30" s="363" t="s">
        <v>0</v>
      </c>
      <c r="E30" s="365" t="s">
        <v>66</v>
      </c>
      <c r="F30" s="191"/>
      <c r="G30" s="366" t="s">
        <v>151</v>
      </c>
      <c r="H30" s="367" t="s">
        <v>152</v>
      </c>
    </row>
    <row r="31" spans="1:8" ht="18.75" thickBot="1">
      <c r="A31" s="375">
        <v>44899</v>
      </c>
      <c r="B31" s="361" t="s">
        <v>58</v>
      </c>
      <c r="C31" s="355"/>
      <c r="D31" s="356" t="s">
        <v>0</v>
      </c>
      <c r="E31" s="354" t="s">
        <v>54</v>
      </c>
      <c r="F31" s="355"/>
      <c r="G31" s="364" t="s">
        <v>139</v>
      </c>
      <c r="H31" s="357" t="s">
        <v>155</v>
      </c>
    </row>
    <row r="32" spans="1:8" ht="18">
      <c r="A32" s="271"/>
      <c r="B32" s="200"/>
      <c r="C32" s="191"/>
      <c r="D32" s="194"/>
      <c r="E32" s="200"/>
      <c r="F32" s="191"/>
      <c r="G32" s="202"/>
      <c r="H32" s="202"/>
    </row>
    <row r="33" spans="1:8" ht="18">
      <c r="A33" s="271"/>
      <c r="B33" s="200"/>
      <c r="C33" s="191"/>
      <c r="D33" s="194"/>
      <c r="E33" s="200"/>
      <c r="F33" s="191"/>
      <c r="G33" s="202"/>
      <c r="H33" s="202"/>
    </row>
    <row r="34" ht="18">
      <c r="A34" s="271"/>
    </row>
    <row r="35" ht="18">
      <c r="A35" s="271"/>
    </row>
    <row r="36" ht="18">
      <c r="A36" s="271"/>
    </row>
    <row r="37" ht="18">
      <c r="A37" s="271"/>
    </row>
    <row r="38" ht="18">
      <c r="A38" s="271"/>
    </row>
    <row r="39" ht="18">
      <c r="A39" s="271"/>
    </row>
    <row r="40" ht="18">
      <c r="A40" s="271"/>
    </row>
    <row r="41" ht="18">
      <c r="A41" s="271"/>
    </row>
    <row r="42" ht="18">
      <c r="A42" s="271"/>
    </row>
    <row r="43" ht="18">
      <c r="A43" s="271"/>
    </row>
    <row r="44" ht="18">
      <c r="A44" s="271"/>
    </row>
    <row r="45" ht="18">
      <c r="A45" s="271"/>
    </row>
    <row r="46" ht="18">
      <c r="A46" s="271"/>
    </row>
    <row r="47" ht="18">
      <c r="A47" s="271"/>
    </row>
    <row r="48" ht="18">
      <c r="A48" s="271"/>
    </row>
    <row r="49" ht="18">
      <c r="A49" s="271"/>
    </row>
    <row r="50" ht="18">
      <c r="A50" s="271"/>
    </row>
    <row r="51" ht="18">
      <c r="A51" s="271"/>
    </row>
    <row r="52" ht="18">
      <c r="A52" s="271"/>
    </row>
    <row r="53" ht="18">
      <c r="A53" s="271"/>
    </row>
    <row r="54" ht="18">
      <c r="A54" s="271"/>
    </row>
    <row r="55" ht="18">
      <c r="A55" s="271"/>
    </row>
    <row r="56" ht="18">
      <c r="A56" s="271"/>
    </row>
    <row r="57" ht="18">
      <c r="A57" s="271"/>
    </row>
    <row r="58" ht="18">
      <c r="A58" s="271"/>
    </row>
    <row r="59" ht="18">
      <c r="A59" s="271"/>
    </row>
    <row r="60" ht="18">
      <c r="A60" s="271"/>
    </row>
    <row r="61" ht="18">
      <c r="A61" s="271"/>
    </row>
    <row r="62" ht="18">
      <c r="A62" s="271"/>
    </row>
    <row r="63" ht="18">
      <c r="A63" s="271"/>
    </row>
    <row r="64" ht="18">
      <c r="A64" s="271"/>
    </row>
    <row r="65" ht="18">
      <c r="A65" s="271"/>
    </row>
    <row r="66" ht="18">
      <c r="A66" s="271"/>
    </row>
    <row r="67" ht="18">
      <c r="A67" s="271"/>
    </row>
    <row r="68" ht="18">
      <c r="A68" s="271"/>
    </row>
    <row r="69" ht="18">
      <c r="A69" s="271"/>
    </row>
    <row r="70" ht="18">
      <c r="A70" s="271"/>
    </row>
    <row r="71" ht="18">
      <c r="A71" s="271"/>
    </row>
    <row r="72" ht="18">
      <c r="A72" s="271"/>
    </row>
    <row r="73" ht="18">
      <c r="A73" s="271"/>
    </row>
    <row r="74" ht="18">
      <c r="A74" s="271"/>
    </row>
    <row r="75" ht="18">
      <c r="A75" s="271"/>
    </row>
    <row r="76" ht="18">
      <c r="A76" s="271"/>
    </row>
    <row r="77" ht="18">
      <c r="A77" s="271"/>
    </row>
    <row r="78" ht="18">
      <c r="A78" s="271"/>
    </row>
    <row r="79" ht="18">
      <c r="A79" s="271"/>
    </row>
    <row r="80" ht="18">
      <c r="A80" s="271"/>
    </row>
    <row r="81" ht="18">
      <c r="A81" s="271"/>
    </row>
    <row r="82" ht="18">
      <c r="A82" s="271"/>
    </row>
    <row r="83" ht="18">
      <c r="A83" s="271"/>
    </row>
    <row r="84" ht="18">
      <c r="A84" s="271"/>
    </row>
    <row r="85" ht="18">
      <c r="A85" s="271"/>
    </row>
    <row r="86" ht="18">
      <c r="A86" s="271"/>
    </row>
    <row r="87" ht="18">
      <c r="A87" s="271"/>
    </row>
    <row r="88" ht="18">
      <c r="A88" s="271"/>
    </row>
    <row r="89" ht="18">
      <c r="A89" s="271"/>
    </row>
    <row r="90" ht="18">
      <c r="A90" s="271"/>
    </row>
    <row r="91" ht="18">
      <c r="A91" s="271"/>
    </row>
    <row r="92" ht="18">
      <c r="A92" s="271"/>
    </row>
    <row r="93" ht="18">
      <c r="A93" s="271"/>
    </row>
    <row r="94" ht="18">
      <c r="A94" s="271"/>
    </row>
    <row r="95" ht="18">
      <c r="A95" s="271"/>
    </row>
    <row r="96" ht="18">
      <c r="A96" s="271"/>
    </row>
    <row r="97" ht="18">
      <c r="A97" s="271"/>
    </row>
    <row r="98" ht="18">
      <c r="A98" s="271"/>
    </row>
    <row r="99" ht="18">
      <c r="A99" s="271"/>
    </row>
    <row r="100" ht="18">
      <c r="A100" s="271"/>
    </row>
    <row r="101" ht="18">
      <c r="A101" s="271"/>
    </row>
    <row r="102" ht="18">
      <c r="A102" s="271"/>
    </row>
    <row r="103" ht="18">
      <c r="A103" s="271"/>
    </row>
    <row r="104" ht="18">
      <c r="A104" s="271"/>
    </row>
    <row r="105" ht="18">
      <c r="A105" s="271"/>
    </row>
    <row r="106" ht="18">
      <c r="A106" s="271"/>
    </row>
    <row r="107" ht="18">
      <c r="A107" s="271"/>
    </row>
    <row r="108" ht="18">
      <c r="A108" s="271"/>
    </row>
    <row r="109" ht="18">
      <c r="A109" s="271"/>
    </row>
    <row r="110" ht="18">
      <c r="A110" s="271"/>
    </row>
    <row r="111" ht="18">
      <c r="A111" s="271"/>
    </row>
    <row r="112" ht="18">
      <c r="A112" s="271"/>
    </row>
    <row r="113" ht="18">
      <c r="A113" s="271"/>
    </row>
    <row r="114" ht="18">
      <c r="A114" s="271"/>
    </row>
    <row r="115" ht="18">
      <c r="A115" s="271"/>
    </row>
    <row r="116" ht="18">
      <c r="A116" s="271"/>
    </row>
    <row r="117" ht="18">
      <c r="A117" s="271"/>
    </row>
    <row r="118" ht="18">
      <c r="A118" s="271"/>
    </row>
    <row r="119" ht="18">
      <c r="A119" s="271"/>
    </row>
    <row r="120" ht="18">
      <c r="A120" s="271"/>
    </row>
    <row r="121" ht="18">
      <c r="A121" s="271"/>
    </row>
    <row r="122" ht="18">
      <c r="A122" s="271"/>
    </row>
    <row r="123" ht="18">
      <c r="A123" s="271"/>
    </row>
    <row r="124" ht="18">
      <c r="A124" s="271"/>
    </row>
    <row r="125" ht="18">
      <c r="A125" s="271"/>
    </row>
    <row r="126" ht="18">
      <c r="A126" s="271"/>
    </row>
    <row r="127" ht="18">
      <c r="A127" s="271"/>
    </row>
    <row r="128" ht="18">
      <c r="A128" s="271"/>
    </row>
    <row r="129" ht="18">
      <c r="A129" s="271"/>
    </row>
    <row r="130" ht="18">
      <c r="A130" s="271"/>
    </row>
    <row r="131" ht="18">
      <c r="A131" s="271"/>
    </row>
    <row r="132" ht="18">
      <c r="A132" s="271"/>
    </row>
    <row r="133" ht="18">
      <c r="A133" s="271"/>
    </row>
    <row r="134" ht="18">
      <c r="A134" s="271"/>
    </row>
    <row r="135" ht="18">
      <c r="A135" s="271"/>
    </row>
    <row r="136" ht="18">
      <c r="A136" s="271"/>
    </row>
    <row r="137" ht="18">
      <c r="A137" s="271"/>
    </row>
    <row r="138" ht="18">
      <c r="A138" s="271"/>
    </row>
    <row r="139" ht="18">
      <c r="A139" s="271"/>
    </row>
    <row r="140" ht="18">
      <c r="A140" s="271"/>
    </row>
    <row r="141" ht="18">
      <c r="A141" s="271"/>
    </row>
    <row r="142" ht="18">
      <c r="A142" s="271"/>
    </row>
    <row r="143" ht="18">
      <c r="A143" s="271"/>
    </row>
    <row r="144" ht="18">
      <c r="A144" s="271"/>
    </row>
    <row r="145" ht="18">
      <c r="A145" s="271"/>
    </row>
    <row r="146" ht="18">
      <c r="A146" s="271"/>
    </row>
    <row r="147" ht="18">
      <c r="A147" s="271"/>
    </row>
    <row r="148" ht="18">
      <c r="A148" s="271"/>
    </row>
    <row r="149" ht="18">
      <c r="A149" s="271"/>
    </row>
    <row r="150" ht="18">
      <c r="A150" s="271"/>
    </row>
    <row r="151" ht="18">
      <c r="A151" s="271"/>
    </row>
    <row r="152" ht="18">
      <c r="A152" s="271"/>
    </row>
    <row r="153" ht="18">
      <c r="A153" s="271"/>
    </row>
    <row r="154" ht="18">
      <c r="A154" s="271"/>
    </row>
    <row r="155" ht="18">
      <c r="A155" s="271"/>
    </row>
    <row r="156" ht="18">
      <c r="A156" s="271"/>
    </row>
    <row r="157" ht="18">
      <c r="A157" s="271"/>
    </row>
    <row r="158" ht="18">
      <c r="A158" s="271"/>
    </row>
    <row r="159" ht="18">
      <c r="A159" s="271"/>
    </row>
    <row r="160" ht="18">
      <c r="A160" s="271"/>
    </row>
    <row r="161" ht="18">
      <c r="A161" s="271"/>
    </row>
    <row r="162" ht="18">
      <c r="A162" s="271"/>
    </row>
    <row r="163" ht="18">
      <c r="A163" s="271"/>
    </row>
    <row r="164" ht="18">
      <c r="A164" s="271"/>
    </row>
    <row r="165" ht="18">
      <c r="A165" s="271"/>
    </row>
    <row r="166" ht="18">
      <c r="A166" s="271"/>
    </row>
    <row r="167" ht="18">
      <c r="A167" s="271"/>
    </row>
    <row r="168" ht="18">
      <c r="A168" s="271"/>
    </row>
    <row r="169" ht="18">
      <c r="A169" s="271"/>
    </row>
    <row r="170" ht="18">
      <c r="A170" s="271"/>
    </row>
    <row r="171" ht="18">
      <c r="A171" s="271"/>
    </row>
    <row r="172" ht="18">
      <c r="A172" s="271"/>
    </row>
    <row r="173" ht="18">
      <c r="A173" s="271"/>
    </row>
    <row r="174" ht="18">
      <c r="A174" s="271"/>
    </row>
    <row r="175" ht="18">
      <c r="A175" s="271"/>
    </row>
    <row r="176" ht="18">
      <c r="A176" s="271"/>
    </row>
    <row r="177" ht="18">
      <c r="A177" s="271"/>
    </row>
    <row r="178" ht="18">
      <c r="A178" s="271"/>
    </row>
    <row r="179" ht="18">
      <c r="A179" s="271"/>
    </row>
    <row r="180" ht="18">
      <c r="A180" s="271"/>
    </row>
    <row r="181" ht="18">
      <c r="A181" s="271"/>
    </row>
    <row r="182" ht="18">
      <c r="A182" s="271"/>
    </row>
    <row r="183" ht="18">
      <c r="A183" s="271"/>
    </row>
    <row r="184" ht="18">
      <c r="A184" s="271"/>
    </row>
    <row r="185" ht="18">
      <c r="A185" s="271"/>
    </row>
    <row r="186" ht="18">
      <c r="A186" s="271"/>
    </row>
    <row r="187" ht="18">
      <c r="A187" s="271"/>
    </row>
    <row r="188" ht="18">
      <c r="A188" s="271"/>
    </row>
    <row r="189" ht="18">
      <c r="A189" s="271"/>
    </row>
    <row r="190" ht="18">
      <c r="A190" s="271"/>
    </row>
    <row r="191" ht="18">
      <c r="A191" s="271"/>
    </row>
    <row r="192" ht="18">
      <c r="A192" s="271"/>
    </row>
    <row r="193" ht="18">
      <c r="A193" s="271"/>
    </row>
    <row r="194" ht="18">
      <c r="A194" s="271"/>
    </row>
    <row r="195" ht="18">
      <c r="A195" s="271"/>
    </row>
    <row r="196" ht="18">
      <c r="A196" s="271"/>
    </row>
    <row r="197" ht="18">
      <c r="A197" s="271"/>
    </row>
    <row r="198" ht="18">
      <c r="A198" s="271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20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53" t="s">
        <v>9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V20*2+W20</f>
        <v>9</v>
      </c>
      <c r="G4" s="92" t="s">
        <v>1</v>
      </c>
      <c r="H4" s="106">
        <f>X20*2+W20</f>
        <v>11</v>
      </c>
      <c r="I4" s="107"/>
      <c r="J4" s="102"/>
      <c r="K4" s="106"/>
      <c r="L4" s="105">
        <f>SUBTOTAL(9,L8:L19)</f>
        <v>162</v>
      </c>
      <c r="M4" s="103" t="s">
        <v>1</v>
      </c>
      <c r="N4" s="103">
        <f>SUBTOTAL(9,N8:N19)</f>
        <v>158</v>
      </c>
      <c r="O4" s="103"/>
      <c r="P4" s="103">
        <f>SUBTOTAL(9,P8:P19)</f>
        <v>529</v>
      </c>
      <c r="Q4" s="103" t="s">
        <v>1</v>
      </c>
      <c r="R4" s="103">
        <f>SUBTOTAL(9,R8:R19)</f>
        <v>508</v>
      </c>
      <c r="S4" s="103"/>
      <c r="T4" s="104">
        <f>SUBTOTAL(9,T8:T19)</f>
        <v>21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10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74">
        <v>1</v>
      </c>
      <c r="B8" s="121">
        <v>1</v>
      </c>
      <c r="C8" s="4"/>
      <c r="D8" s="87">
        <v>44517</v>
      </c>
      <c r="E8" s="4"/>
      <c r="F8" s="4" t="s">
        <v>58</v>
      </c>
      <c r="G8" s="86" t="s">
        <v>0</v>
      </c>
      <c r="H8" s="4" t="s">
        <v>62</v>
      </c>
      <c r="I8" s="4" t="s">
        <v>108</v>
      </c>
      <c r="J8" s="4"/>
      <c r="K8" s="4"/>
      <c r="L8" s="4">
        <v>19</v>
      </c>
      <c r="M8" s="86" t="s">
        <v>1</v>
      </c>
      <c r="N8" s="4">
        <v>13</v>
      </c>
      <c r="O8" s="4"/>
      <c r="P8" s="4">
        <v>58</v>
      </c>
      <c r="Q8" s="4" t="s">
        <v>1</v>
      </c>
      <c r="R8" s="4">
        <v>48</v>
      </c>
      <c r="S8" s="4"/>
      <c r="T8" s="4">
        <v>10</v>
      </c>
      <c r="V8" s="4">
        <f aca="true" t="shared" si="0" ref="V8:V19">IF(L8&gt;N8,1,0)</f>
        <v>1</v>
      </c>
      <c r="W8" s="4">
        <f aca="true" t="shared" si="1" ref="W8:W19">IF(ISNUMBER(N8),IF(L8=N8,1,0),)</f>
        <v>0</v>
      </c>
      <c r="X8" s="4">
        <f aca="true" t="shared" si="2" ref="X8:X19">IF(L8&lt;N8,1,0)</f>
        <v>0</v>
      </c>
    </row>
    <row r="9" spans="1:24" ht="12.75">
      <c r="A9" s="374">
        <v>2</v>
      </c>
      <c r="B9" s="121">
        <v>2</v>
      </c>
      <c r="C9" s="4"/>
      <c r="D9" s="87">
        <v>44703</v>
      </c>
      <c r="E9" s="4"/>
      <c r="F9" s="4" t="s">
        <v>66</v>
      </c>
      <c r="G9" s="86" t="s">
        <v>0</v>
      </c>
      <c r="H9" s="4" t="s">
        <v>62</v>
      </c>
      <c r="I9" s="4" t="s">
        <v>108</v>
      </c>
      <c r="J9" s="4"/>
      <c r="K9" s="4"/>
      <c r="L9" s="4">
        <v>22</v>
      </c>
      <c r="M9" s="86" t="s">
        <v>1</v>
      </c>
      <c r="N9" s="4">
        <v>10</v>
      </c>
      <c r="O9" s="4"/>
      <c r="P9" s="4">
        <v>53</v>
      </c>
      <c r="Q9" s="4" t="s">
        <v>1</v>
      </c>
      <c r="R9" s="4">
        <v>38</v>
      </c>
      <c r="S9" s="4"/>
      <c r="T9" s="4">
        <v>15</v>
      </c>
      <c r="V9" s="4">
        <f aca="true" t="shared" si="3" ref="V9:V14">IF(L9&gt;N9,1,0)</f>
        <v>1</v>
      </c>
      <c r="W9" s="4">
        <f aca="true" t="shared" si="4" ref="W9:W14">IF(ISNUMBER(N9),IF(L9=N9,1,0),)</f>
        <v>0</v>
      </c>
      <c r="X9" s="4">
        <f aca="true" t="shared" si="5" ref="X9:X14">IF(L9&lt;N9,1,0)</f>
        <v>0</v>
      </c>
    </row>
    <row r="10" spans="1:24" ht="12.75">
      <c r="A10" s="374">
        <v>3</v>
      </c>
      <c r="B10" s="121">
        <v>3</v>
      </c>
      <c r="C10" s="4"/>
      <c r="D10" s="87">
        <v>44672</v>
      </c>
      <c r="E10" s="4"/>
      <c r="F10" s="4" t="s">
        <v>58</v>
      </c>
      <c r="G10" s="86" t="s">
        <v>0</v>
      </c>
      <c r="H10" s="4" t="s">
        <v>66</v>
      </c>
      <c r="I10" s="4" t="s">
        <v>108</v>
      </c>
      <c r="J10" s="4"/>
      <c r="K10" s="4"/>
      <c r="L10" s="4">
        <v>13</v>
      </c>
      <c r="M10" s="86" t="s">
        <v>1</v>
      </c>
      <c r="N10" s="4">
        <v>19</v>
      </c>
      <c r="O10" s="4"/>
      <c r="P10" s="4">
        <v>50</v>
      </c>
      <c r="Q10" s="4" t="s">
        <v>1</v>
      </c>
      <c r="R10" s="4">
        <v>56</v>
      </c>
      <c r="S10" s="4"/>
      <c r="T10" s="4">
        <v>-6</v>
      </c>
      <c r="V10" s="4">
        <f t="shared" si="3"/>
        <v>0</v>
      </c>
      <c r="W10" s="4">
        <f t="shared" si="4"/>
        <v>0</v>
      </c>
      <c r="X10" s="4">
        <f t="shared" si="5"/>
        <v>1</v>
      </c>
    </row>
    <row r="11" spans="1:24" ht="12.75">
      <c r="A11" s="374">
        <v>4</v>
      </c>
      <c r="B11" s="121">
        <v>4</v>
      </c>
      <c r="C11" s="4"/>
      <c r="D11" s="87">
        <v>44675</v>
      </c>
      <c r="E11" s="4"/>
      <c r="F11" s="4" t="s">
        <v>54</v>
      </c>
      <c r="G11" s="86" t="s">
        <v>0</v>
      </c>
      <c r="H11" s="4" t="s">
        <v>62</v>
      </c>
      <c r="I11" s="4" t="s">
        <v>108</v>
      </c>
      <c r="J11" s="4"/>
      <c r="K11" s="4"/>
      <c r="L11" s="4">
        <v>21</v>
      </c>
      <c r="M11" s="86" t="s">
        <v>1</v>
      </c>
      <c r="N11" s="4">
        <v>11</v>
      </c>
      <c r="O11" s="4"/>
      <c r="P11" s="4">
        <v>75</v>
      </c>
      <c r="Q11" s="4" t="s">
        <v>1</v>
      </c>
      <c r="R11" s="4">
        <v>54</v>
      </c>
      <c r="S11" s="4"/>
      <c r="T11" s="4">
        <v>21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374">
        <v>5</v>
      </c>
      <c r="B12" s="121">
        <v>5</v>
      </c>
      <c r="C12" s="4"/>
      <c r="D12" s="87">
        <v>44751</v>
      </c>
      <c r="E12" s="4"/>
      <c r="F12" s="4" t="s">
        <v>62</v>
      </c>
      <c r="G12" s="86" t="s">
        <v>0</v>
      </c>
      <c r="H12" s="4" t="s">
        <v>70</v>
      </c>
      <c r="I12" s="4" t="s">
        <v>108</v>
      </c>
      <c r="J12" s="4"/>
      <c r="K12" s="4"/>
      <c r="L12" s="4">
        <v>13</v>
      </c>
      <c r="M12" s="86" t="s">
        <v>1</v>
      </c>
      <c r="N12" s="4">
        <v>19</v>
      </c>
      <c r="O12" s="4"/>
      <c r="P12" s="4">
        <v>43</v>
      </c>
      <c r="Q12" s="4" t="s">
        <v>1</v>
      </c>
      <c r="R12" s="4">
        <v>53</v>
      </c>
      <c r="S12" s="4"/>
      <c r="T12" s="4">
        <v>-10</v>
      </c>
      <c r="V12" s="4">
        <f t="shared" si="3"/>
        <v>0</v>
      </c>
      <c r="W12" s="4">
        <f t="shared" si="4"/>
        <v>0</v>
      </c>
      <c r="X12" s="4">
        <f t="shared" si="5"/>
        <v>1</v>
      </c>
    </row>
    <row r="13" spans="1:24" ht="12.75">
      <c r="A13" s="374">
        <v>6</v>
      </c>
      <c r="B13" s="121">
        <v>6</v>
      </c>
      <c r="C13" s="4"/>
      <c r="D13" s="87">
        <v>44746</v>
      </c>
      <c r="E13" s="4"/>
      <c r="F13" s="4" t="s">
        <v>70</v>
      </c>
      <c r="G13" s="86" t="s">
        <v>0</v>
      </c>
      <c r="H13" s="4" t="s">
        <v>58</v>
      </c>
      <c r="I13" s="4" t="s">
        <v>108</v>
      </c>
      <c r="J13" s="4"/>
      <c r="K13" s="4"/>
      <c r="L13" s="4">
        <v>11</v>
      </c>
      <c r="M13" s="86" t="s">
        <v>1</v>
      </c>
      <c r="N13" s="4">
        <v>21</v>
      </c>
      <c r="O13" s="4"/>
      <c r="P13" s="4">
        <v>40</v>
      </c>
      <c r="Q13" s="4" t="s">
        <v>1</v>
      </c>
      <c r="R13" s="4">
        <v>58</v>
      </c>
      <c r="S13" s="4"/>
      <c r="T13" s="4">
        <v>-18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374">
        <v>7</v>
      </c>
      <c r="B14" s="121">
        <v>7</v>
      </c>
      <c r="C14" s="4"/>
      <c r="D14" s="87">
        <v>44808</v>
      </c>
      <c r="E14" s="4"/>
      <c r="F14" s="4" t="s">
        <v>66</v>
      </c>
      <c r="G14" s="86" t="s">
        <v>0</v>
      </c>
      <c r="H14" s="4" t="s">
        <v>54</v>
      </c>
      <c r="I14" s="4" t="s">
        <v>108</v>
      </c>
      <c r="J14" s="4"/>
      <c r="K14" s="4"/>
      <c r="L14" s="4">
        <v>16</v>
      </c>
      <c r="M14" s="86" t="s">
        <v>1</v>
      </c>
      <c r="N14" s="4">
        <v>16</v>
      </c>
      <c r="O14" s="4"/>
      <c r="P14" s="4">
        <v>51</v>
      </c>
      <c r="Q14" s="4" t="s">
        <v>1</v>
      </c>
      <c r="R14" s="4">
        <v>49</v>
      </c>
      <c r="S14" s="4"/>
      <c r="T14" s="4">
        <v>2</v>
      </c>
      <c r="V14" s="4">
        <f t="shared" si="3"/>
        <v>0</v>
      </c>
      <c r="W14" s="4">
        <f t="shared" si="4"/>
        <v>1</v>
      </c>
      <c r="X14" s="4">
        <f t="shared" si="5"/>
        <v>0</v>
      </c>
    </row>
    <row r="15" spans="1:24" ht="12.75">
      <c r="A15" s="374">
        <v>8</v>
      </c>
      <c r="B15" s="121">
        <v>8</v>
      </c>
      <c r="C15" s="4"/>
      <c r="D15" s="87">
        <v>44808</v>
      </c>
      <c r="E15" s="4"/>
      <c r="F15" s="4" t="s">
        <v>54</v>
      </c>
      <c r="G15" s="86" t="s">
        <v>0</v>
      </c>
      <c r="H15" s="4" t="s">
        <v>70</v>
      </c>
      <c r="I15" s="4" t="s">
        <v>108</v>
      </c>
      <c r="J15" s="4"/>
      <c r="K15" s="4"/>
      <c r="L15" s="4">
        <v>24</v>
      </c>
      <c r="M15" s="86" t="s">
        <v>1</v>
      </c>
      <c r="N15" s="4">
        <v>8</v>
      </c>
      <c r="O15" s="4"/>
      <c r="P15" s="4">
        <v>64</v>
      </c>
      <c r="Q15" s="4" t="s">
        <v>1</v>
      </c>
      <c r="R15" s="4">
        <v>35</v>
      </c>
      <c r="S15" s="4"/>
      <c r="T15" s="4">
        <v>29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74">
        <v>9</v>
      </c>
      <c r="B16" s="121">
        <v>9</v>
      </c>
      <c r="C16" s="4"/>
      <c r="D16" s="87">
        <v>44808</v>
      </c>
      <c r="E16" s="4"/>
      <c r="F16" s="4" t="s">
        <v>70</v>
      </c>
      <c r="G16" s="86" t="s">
        <v>0</v>
      </c>
      <c r="H16" s="4" t="s">
        <v>66</v>
      </c>
      <c r="I16" s="4" t="s">
        <v>108</v>
      </c>
      <c r="J16" s="4"/>
      <c r="K16" s="4"/>
      <c r="L16" s="4">
        <v>12</v>
      </c>
      <c r="M16" s="86" t="s">
        <v>1</v>
      </c>
      <c r="N16" s="4">
        <v>20</v>
      </c>
      <c r="O16" s="4"/>
      <c r="P16" s="4">
        <v>53</v>
      </c>
      <c r="Q16" s="4" t="s">
        <v>1</v>
      </c>
      <c r="R16" s="4">
        <v>62</v>
      </c>
      <c r="S16" s="4"/>
      <c r="T16" s="4">
        <v>-9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74">
        <v>10</v>
      </c>
      <c r="B17" s="121">
        <v>10</v>
      </c>
      <c r="C17" s="4"/>
      <c r="D17" s="87">
        <v>44899</v>
      </c>
      <c r="E17" s="4"/>
      <c r="F17" s="4" t="s">
        <v>58</v>
      </c>
      <c r="G17" s="86" t="s">
        <v>0</v>
      </c>
      <c r="H17" s="4" t="s">
        <v>54</v>
      </c>
      <c r="I17" s="4" t="s">
        <v>108</v>
      </c>
      <c r="J17" s="4"/>
      <c r="K17" s="4"/>
      <c r="L17" s="4">
        <v>11</v>
      </c>
      <c r="M17" s="86" t="s">
        <v>1</v>
      </c>
      <c r="N17" s="4">
        <v>21</v>
      </c>
      <c r="O17" s="4"/>
      <c r="P17" s="4">
        <v>42</v>
      </c>
      <c r="Q17" s="4" t="s">
        <v>1</v>
      </c>
      <c r="R17" s="4">
        <v>55</v>
      </c>
      <c r="S17" s="4"/>
      <c r="T17" s="4">
        <v>-13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86"/>
      <c r="B18" s="121"/>
      <c r="C18" s="4"/>
      <c r="D18" s="87"/>
      <c r="E18" s="4"/>
      <c r="F18" s="4"/>
      <c r="G18" s="86"/>
      <c r="H18" s="4"/>
      <c r="I18" s="4"/>
      <c r="J18" s="4"/>
      <c r="K18" s="4"/>
      <c r="L18" s="4"/>
      <c r="M18" s="86"/>
      <c r="N18" s="4"/>
      <c r="O18" s="4"/>
      <c r="P18" s="4"/>
      <c r="Q18" s="4"/>
      <c r="R18" s="4"/>
      <c r="S18" s="4"/>
      <c r="T18" s="4"/>
      <c r="V18" s="4">
        <f t="shared" si="0"/>
        <v>0</v>
      </c>
      <c r="W18" s="4">
        <f t="shared" si="1"/>
        <v>0</v>
      </c>
      <c r="X18" s="4">
        <f t="shared" si="2"/>
        <v>0</v>
      </c>
    </row>
    <row r="19" spans="1:24" ht="12.75">
      <c r="A19" s="86"/>
      <c r="B19" s="121"/>
      <c r="C19" s="4"/>
      <c r="D19" s="87"/>
      <c r="E19" s="4"/>
      <c r="F19" s="4"/>
      <c r="G19" s="86"/>
      <c r="H19" s="4"/>
      <c r="I19" s="4"/>
      <c r="J19" s="4"/>
      <c r="K19" s="4"/>
      <c r="L19" s="4"/>
      <c r="M19" s="86"/>
      <c r="N19" s="4"/>
      <c r="O19" s="4"/>
      <c r="P19" s="4"/>
      <c r="Q19" s="4"/>
      <c r="R19" s="4"/>
      <c r="S19" s="4"/>
      <c r="T19" s="4"/>
      <c r="V19" s="4">
        <f t="shared" si="0"/>
        <v>0</v>
      </c>
      <c r="W19" s="4">
        <f t="shared" si="1"/>
        <v>0</v>
      </c>
      <c r="X19" s="4">
        <f t="shared" si="2"/>
        <v>0</v>
      </c>
    </row>
    <row r="20" spans="22:24" ht="12.75">
      <c r="V20" s="141">
        <f>SUBTOTAL(9,Auswertung1_Mannschaftsspiele)</f>
        <v>4</v>
      </c>
      <c r="W20" s="141">
        <f>SUBTOTAL(9,Auswertung2_Mannschaftsspiele)</f>
        <v>1</v>
      </c>
      <c r="X20" s="141">
        <f>SUBTOTAL(9,Auswertung3_Mannschaftsspiele)</f>
        <v>5</v>
      </c>
    </row>
  </sheetData>
  <sheetProtection/>
  <autoFilter ref="B7:T19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5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53" t="s">
        <v>31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SUM(D8:D14)</f>
        <v>20</v>
      </c>
      <c r="E4" s="92"/>
      <c r="F4" s="92">
        <f>SUM(F8:F14)</f>
        <v>9</v>
      </c>
      <c r="G4" s="92">
        <f>SUM(G8:G14)</f>
        <v>2</v>
      </c>
      <c r="H4" s="92">
        <f>SUM(H8:H14)</f>
        <v>9</v>
      </c>
      <c r="I4" s="92"/>
      <c r="J4" s="92">
        <f>SUBTOTAL(9,J8:J14)</f>
        <v>20</v>
      </c>
      <c r="K4" s="92" t="s">
        <v>1</v>
      </c>
      <c r="L4" s="92">
        <f>SUBTOTAL(9,L8:L14)</f>
        <v>20</v>
      </c>
      <c r="M4" s="92"/>
      <c r="N4" s="92">
        <f>SUBTOTAL(9,N8:N14)</f>
        <v>320</v>
      </c>
      <c r="O4" s="92" t="s">
        <v>1</v>
      </c>
      <c r="P4" s="92">
        <f>SUBTOTAL(9,P8:P14)</f>
        <v>320</v>
      </c>
      <c r="Q4" s="92"/>
      <c r="R4" s="92">
        <f>SUBTOTAL(9,R8:R14)</f>
        <v>1037</v>
      </c>
      <c r="S4" s="92" t="s">
        <v>1</v>
      </c>
      <c r="T4" s="92">
        <f>SUBTOTAL(9,T8:T14)</f>
        <v>1037</v>
      </c>
      <c r="U4" s="92"/>
      <c r="V4" s="93">
        <f>SUBTOTAL(9,V8:V14)</f>
        <v>0</v>
      </c>
      <c r="X4" s="456" t="s">
        <v>24</v>
      </c>
      <c r="Y4" s="457"/>
      <c r="Z4" s="457"/>
      <c r="AA4" s="457"/>
      <c r="AB4" s="457"/>
      <c r="AC4" s="457"/>
      <c r="AD4" s="458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73">
        <v>1</v>
      </c>
      <c r="B8" t="s">
        <v>54</v>
      </c>
      <c r="D8">
        <v>4</v>
      </c>
      <c r="F8">
        <v>3</v>
      </c>
      <c r="G8">
        <v>1</v>
      </c>
      <c r="H8">
        <v>0</v>
      </c>
      <c r="J8">
        <v>7</v>
      </c>
      <c r="K8" t="s">
        <v>1</v>
      </c>
      <c r="L8">
        <v>1</v>
      </c>
      <c r="N8">
        <v>82</v>
      </c>
      <c r="O8" t="s">
        <v>1</v>
      </c>
      <c r="P8">
        <v>46</v>
      </c>
      <c r="R8">
        <v>243</v>
      </c>
      <c r="S8" t="s">
        <v>1</v>
      </c>
      <c r="T8">
        <v>182</v>
      </c>
      <c r="V8">
        <v>61</v>
      </c>
      <c r="X8" s="129">
        <v>1.75</v>
      </c>
      <c r="Z8" s="140">
        <v>20.5</v>
      </c>
      <c r="AB8" s="129">
        <v>60.75</v>
      </c>
      <c r="AC8" s="129" t="s">
        <v>1</v>
      </c>
      <c r="AD8" s="129">
        <v>45.5</v>
      </c>
    </row>
    <row r="9" spans="1:30" ht="12.75" customHeight="1">
      <c r="A9" s="373">
        <v>2</v>
      </c>
      <c r="B9" t="s">
        <v>66</v>
      </c>
      <c r="D9">
        <v>4</v>
      </c>
      <c r="F9">
        <v>3</v>
      </c>
      <c r="G9">
        <v>1</v>
      </c>
      <c r="H9">
        <v>0</v>
      </c>
      <c r="J9">
        <v>7</v>
      </c>
      <c r="K9" t="s">
        <v>1</v>
      </c>
      <c r="L9">
        <v>1</v>
      </c>
      <c r="N9">
        <v>77</v>
      </c>
      <c r="O9" t="s">
        <v>1</v>
      </c>
      <c r="P9">
        <v>51</v>
      </c>
      <c r="R9">
        <v>222</v>
      </c>
      <c r="S9" t="s">
        <v>1</v>
      </c>
      <c r="T9">
        <v>190</v>
      </c>
      <c r="V9">
        <v>32</v>
      </c>
      <c r="X9" s="129">
        <v>1.75</v>
      </c>
      <c r="Z9" s="140">
        <v>19.25</v>
      </c>
      <c r="AB9" s="129">
        <v>55.5</v>
      </c>
      <c r="AC9" s="129" t="s">
        <v>1</v>
      </c>
      <c r="AD9" s="129">
        <v>47.5</v>
      </c>
    </row>
    <row r="10" spans="1:30" ht="12.75" customHeight="1">
      <c r="A10" s="373">
        <v>3</v>
      </c>
      <c r="B10" t="s">
        <v>58</v>
      </c>
      <c r="D10">
        <v>4</v>
      </c>
      <c r="F10">
        <v>2</v>
      </c>
      <c r="G10">
        <v>0</v>
      </c>
      <c r="H10">
        <v>2</v>
      </c>
      <c r="J10">
        <v>4</v>
      </c>
      <c r="K10" t="s">
        <v>1</v>
      </c>
      <c r="L10">
        <v>4</v>
      </c>
      <c r="N10">
        <v>64</v>
      </c>
      <c r="O10" t="s">
        <v>1</v>
      </c>
      <c r="P10">
        <v>64</v>
      </c>
      <c r="R10">
        <v>208</v>
      </c>
      <c r="S10" t="s">
        <v>1</v>
      </c>
      <c r="T10">
        <v>199</v>
      </c>
      <c r="V10">
        <v>9</v>
      </c>
      <c r="X10" s="129">
        <v>1</v>
      </c>
      <c r="Z10" s="140">
        <v>16</v>
      </c>
      <c r="AB10" s="129">
        <v>52</v>
      </c>
      <c r="AC10" s="129" t="s">
        <v>1</v>
      </c>
      <c r="AD10" s="129">
        <v>49.75</v>
      </c>
    </row>
    <row r="11" spans="1:30" ht="12.75" customHeight="1">
      <c r="A11" s="373">
        <v>4</v>
      </c>
      <c r="B11" t="s">
        <v>70</v>
      </c>
      <c r="D11">
        <v>4</v>
      </c>
      <c r="F11">
        <v>1</v>
      </c>
      <c r="G11">
        <v>0</v>
      </c>
      <c r="H11">
        <v>3</v>
      </c>
      <c r="J11">
        <v>2</v>
      </c>
      <c r="K11" t="s">
        <v>1</v>
      </c>
      <c r="L11">
        <v>6</v>
      </c>
      <c r="N11">
        <v>50</v>
      </c>
      <c r="O11" t="s">
        <v>1</v>
      </c>
      <c r="P11">
        <v>78</v>
      </c>
      <c r="R11">
        <v>181</v>
      </c>
      <c r="S11" t="s">
        <v>1</v>
      </c>
      <c r="T11">
        <v>227</v>
      </c>
      <c r="V11">
        <v>-46</v>
      </c>
      <c r="X11" s="129">
        <v>0.5</v>
      </c>
      <c r="Z11" s="140">
        <v>12.5</v>
      </c>
      <c r="AB11" s="129">
        <v>45.25</v>
      </c>
      <c r="AC11" s="129" t="s">
        <v>1</v>
      </c>
      <c r="AD11" s="129">
        <v>56.75</v>
      </c>
    </row>
    <row r="12" spans="1:30" ht="12.75" customHeight="1">
      <c r="A12" s="373">
        <v>5</v>
      </c>
      <c r="B12" t="s">
        <v>62</v>
      </c>
      <c r="D12">
        <v>4</v>
      </c>
      <c r="F12">
        <v>0</v>
      </c>
      <c r="G12">
        <v>0</v>
      </c>
      <c r="H12">
        <v>4</v>
      </c>
      <c r="J12">
        <v>0</v>
      </c>
      <c r="K12" t="s">
        <v>1</v>
      </c>
      <c r="L12">
        <v>8</v>
      </c>
      <c r="N12">
        <v>47</v>
      </c>
      <c r="O12" t="s">
        <v>1</v>
      </c>
      <c r="P12">
        <v>81</v>
      </c>
      <c r="R12">
        <v>183</v>
      </c>
      <c r="S12" t="s">
        <v>1</v>
      </c>
      <c r="T12">
        <v>239</v>
      </c>
      <c r="V12">
        <v>-56</v>
      </c>
      <c r="X12" s="129">
        <v>0</v>
      </c>
      <c r="Z12" s="140">
        <v>11.75</v>
      </c>
      <c r="AB12" s="129">
        <v>45.75</v>
      </c>
      <c r="AC12" s="129" t="s">
        <v>1</v>
      </c>
      <c r="AD12" s="129">
        <v>59.75</v>
      </c>
    </row>
    <row r="13" spans="24:30" ht="12.75" customHeight="1">
      <c r="X13" s="129"/>
      <c r="Z13" s="140"/>
      <c r="AB13" s="129"/>
      <c r="AC13" s="129"/>
      <c r="AD13" s="129"/>
    </row>
    <row r="14" spans="24:30" ht="12.75" customHeight="1">
      <c r="X14" s="129"/>
      <c r="Z14" s="140"/>
      <c r="AB14" s="129"/>
      <c r="AC14" s="129"/>
      <c r="AD14" s="129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</sheetData>
  <sheetProtection/>
  <autoFilter ref="B7:AD14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183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53" t="s">
        <v>10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162</v>
      </c>
      <c r="L4" s="97" t="s">
        <v>1</v>
      </c>
      <c r="M4" s="100">
        <f>SUBTOTAL(9,Auswertung3_Einzelergebnisse)*2+SUBTOTAL(9,Auswertung2_Einzelergebnisse)</f>
        <v>158</v>
      </c>
      <c r="N4" s="97"/>
      <c r="O4" s="97">
        <f>SUBTOTAL(9,O8:O169)</f>
        <v>529</v>
      </c>
      <c r="P4" s="97" t="s">
        <v>1</v>
      </c>
      <c r="Q4" s="98">
        <f>SUBTOTAL(9,Q8:Q169)</f>
        <v>508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70"/>
      <c r="B7" s="1"/>
      <c r="C7" s="1"/>
      <c r="D7" s="1"/>
      <c r="E7" s="1"/>
      <c r="F7" s="1"/>
      <c r="G7" s="1"/>
      <c r="H7" s="148"/>
      <c r="I7" s="1"/>
    </row>
    <row r="8" spans="1:21" ht="12.75">
      <c r="A8" s="372">
        <v>1</v>
      </c>
      <c r="B8" s="109">
        <v>1</v>
      </c>
      <c r="C8">
        <v>1</v>
      </c>
      <c r="D8" s="122">
        <v>44517</v>
      </c>
      <c r="E8" s="2" t="s">
        <v>58</v>
      </c>
      <c r="F8" s="136" t="s">
        <v>0</v>
      </c>
      <c r="G8" s="2" t="s">
        <v>62</v>
      </c>
      <c r="H8" s="149">
        <v>0</v>
      </c>
      <c r="I8" s="2" t="s">
        <v>108</v>
      </c>
      <c r="K8" s="2" t="s">
        <v>85</v>
      </c>
      <c r="L8" t="s">
        <v>0</v>
      </c>
      <c r="M8" s="2" t="s">
        <v>87</v>
      </c>
      <c r="O8">
        <v>1</v>
      </c>
      <c r="P8" s="1" t="s">
        <v>1</v>
      </c>
      <c r="Q8">
        <v>3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72">
        <v>2</v>
      </c>
      <c r="B9" s="109">
        <v>1</v>
      </c>
      <c r="C9">
        <v>2</v>
      </c>
      <c r="D9" s="122">
        <v>44517</v>
      </c>
      <c r="E9" s="2" t="s">
        <v>58</v>
      </c>
      <c r="F9" s="136" t="s">
        <v>0</v>
      </c>
      <c r="G9" s="2" t="s">
        <v>62</v>
      </c>
      <c r="H9" s="149"/>
      <c r="I9" s="2" t="s">
        <v>108</v>
      </c>
      <c r="K9" s="2" t="s">
        <v>83</v>
      </c>
      <c r="L9" t="s">
        <v>0</v>
      </c>
      <c r="M9" s="2" t="s">
        <v>90</v>
      </c>
      <c r="O9">
        <v>6</v>
      </c>
      <c r="P9" s="1" t="s">
        <v>1</v>
      </c>
      <c r="Q9">
        <v>4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72">
        <v>3</v>
      </c>
      <c r="B10" s="109">
        <v>1</v>
      </c>
      <c r="C10">
        <v>3</v>
      </c>
      <c r="D10" s="122">
        <v>44517</v>
      </c>
      <c r="E10" s="2" t="s">
        <v>58</v>
      </c>
      <c r="F10" s="136" t="s">
        <v>0</v>
      </c>
      <c r="G10" s="2" t="s">
        <v>62</v>
      </c>
      <c r="H10" s="149">
        <v>0</v>
      </c>
      <c r="I10" s="2" t="s">
        <v>108</v>
      </c>
      <c r="K10" s="2" t="s">
        <v>84</v>
      </c>
      <c r="L10" t="s">
        <v>0</v>
      </c>
      <c r="M10" s="2" t="s">
        <v>89</v>
      </c>
      <c r="O10">
        <v>3</v>
      </c>
      <c r="P10" s="1" t="s">
        <v>1</v>
      </c>
      <c r="Q10">
        <v>5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372">
        <v>4</v>
      </c>
      <c r="B11" s="109">
        <v>1</v>
      </c>
      <c r="C11">
        <v>4</v>
      </c>
      <c r="D11" s="122">
        <v>44517</v>
      </c>
      <c r="E11" s="2" t="s">
        <v>58</v>
      </c>
      <c r="F11" s="136" t="s">
        <v>0</v>
      </c>
      <c r="G11" s="2" t="s">
        <v>62</v>
      </c>
      <c r="H11" s="149"/>
      <c r="I11" s="2" t="s">
        <v>108</v>
      </c>
      <c r="K11" s="2" t="s">
        <v>86</v>
      </c>
      <c r="L11" t="s">
        <v>0</v>
      </c>
      <c r="M11" s="2" t="s">
        <v>88</v>
      </c>
      <c r="O11">
        <v>4</v>
      </c>
      <c r="P11" s="1" t="s">
        <v>1</v>
      </c>
      <c r="Q11">
        <v>4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372">
        <v>5</v>
      </c>
      <c r="B12" s="109">
        <v>1</v>
      </c>
      <c r="C12">
        <v>5</v>
      </c>
      <c r="D12" s="122">
        <v>44517</v>
      </c>
      <c r="E12" s="2" t="s">
        <v>58</v>
      </c>
      <c r="F12" s="136" t="s">
        <v>0</v>
      </c>
      <c r="G12" s="2" t="s">
        <v>62</v>
      </c>
      <c r="H12" s="149"/>
      <c r="I12" s="2" t="s">
        <v>108</v>
      </c>
      <c r="K12" s="2" t="s">
        <v>83</v>
      </c>
      <c r="L12" t="s">
        <v>0</v>
      </c>
      <c r="M12" s="2" t="s">
        <v>87</v>
      </c>
      <c r="O12">
        <v>3</v>
      </c>
      <c r="P12" s="1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72">
        <v>6</v>
      </c>
      <c r="B13" s="109">
        <v>1</v>
      </c>
      <c r="C13">
        <v>6</v>
      </c>
      <c r="D13" s="122">
        <v>44517</v>
      </c>
      <c r="E13" s="2" t="s">
        <v>58</v>
      </c>
      <c r="F13" s="136" t="s">
        <v>0</v>
      </c>
      <c r="G13" s="2" t="s">
        <v>62</v>
      </c>
      <c r="H13" s="149"/>
      <c r="I13" s="2" t="s">
        <v>108</v>
      </c>
      <c r="K13" s="2" t="s">
        <v>84</v>
      </c>
      <c r="L13" t="s">
        <v>0</v>
      </c>
      <c r="M13" s="2" t="s">
        <v>90</v>
      </c>
      <c r="O13">
        <v>4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72">
        <v>7</v>
      </c>
      <c r="B14" s="109">
        <v>1</v>
      </c>
      <c r="C14">
        <v>7</v>
      </c>
      <c r="D14" s="122">
        <v>44517</v>
      </c>
      <c r="E14" s="2" t="s">
        <v>58</v>
      </c>
      <c r="F14" s="136" t="s">
        <v>0</v>
      </c>
      <c r="G14" s="2" t="s">
        <v>62</v>
      </c>
      <c r="H14" s="149"/>
      <c r="I14" s="2" t="s">
        <v>108</v>
      </c>
      <c r="K14" s="2" t="s">
        <v>86</v>
      </c>
      <c r="L14" t="s">
        <v>0</v>
      </c>
      <c r="M14" s="2" t="s">
        <v>89</v>
      </c>
      <c r="O14">
        <v>4</v>
      </c>
      <c r="P14" s="1" t="s">
        <v>1</v>
      </c>
      <c r="Q14">
        <v>4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372">
        <v>8</v>
      </c>
      <c r="B15" s="109">
        <v>1</v>
      </c>
      <c r="C15">
        <v>8</v>
      </c>
      <c r="D15" s="122">
        <v>44517</v>
      </c>
      <c r="E15" s="2" t="s">
        <v>58</v>
      </c>
      <c r="F15" s="136" t="s">
        <v>0</v>
      </c>
      <c r="G15" s="2" t="s">
        <v>62</v>
      </c>
      <c r="H15" s="149"/>
      <c r="I15" s="2" t="s">
        <v>108</v>
      </c>
      <c r="K15" s="2" t="s">
        <v>85</v>
      </c>
      <c r="L15" t="s">
        <v>0</v>
      </c>
      <c r="M15" s="2" t="s">
        <v>88</v>
      </c>
      <c r="O15">
        <v>2</v>
      </c>
      <c r="P15" s="1" t="s">
        <v>1</v>
      </c>
      <c r="Q15">
        <v>0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72">
        <v>9</v>
      </c>
      <c r="B16" s="109">
        <v>1</v>
      </c>
      <c r="C16">
        <v>9</v>
      </c>
      <c r="D16" s="122">
        <v>44517</v>
      </c>
      <c r="E16" s="2" t="s">
        <v>58</v>
      </c>
      <c r="F16" s="136" t="s">
        <v>0</v>
      </c>
      <c r="G16" s="2" t="s">
        <v>62</v>
      </c>
      <c r="H16" s="149"/>
      <c r="I16" s="2" t="s">
        <v>108</v>
      </c>
      <c r="K16" s="2" t="s">
        <v>86</v>
      </c>
      <c r="L16" t="s">
        <v>0</v>
      </c>
      <c r="M16" s="2" t="s">
        <v>90</v>
      </c>
      <c r="O16">
        <v>7</v>
      </c>
      <c r="P16" s="1" t="s">
        <v>1</v>
      </c>
      <c r="Q16">
        <v>3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72">
        <v>10</v>
      </c>
      <c r="B17" s="109">
        <v>1</v>
      </c>
      <c r="C17">
        <v>10</v>
      </c>
      <c r="D17" s="122">
        <v>44517</v>
      </c>
      <c r="E17" s="2" t="s">
        <v>58</v>
      </c>
      <c r="F17" s="136" t="s">
        <v>0</v>
      </c>
      <c r="G17" s="2" t="s">
        <v>62</v>
      </c>
      <c r="H17" s="149"/>
      <c r="I17" s="2" t="s">
        <v>108</v>
      </c>
      <c r="K17" s="2" t="s">
        <v>84</v>
      </c>
      <c r="L17" t="s">
        <v>0</v>
      </c>
      <c r="M17" s="2" t="s">
        <v>87</v>
      </c>
      <c r="O17">
        <v>2</v>
      </c>
      <c r="P17" s="1" t="s">
        <v>1</v>
      </c>
      <c r="Q17">
        <v>2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372">
        <v>11</v>
      </c>
      <c r="B18" s="109">
        <v>1</v>
      </c>
      <c r="C18">
        <v>11</v>
      </c>
      <c r="D18" s="122">
        <v>44517</v>
      </c>
      <c r="E18" s="2" t="s">
        <v>58</v>
      </c>
      <c r="F18" s="136" t="s">
        <v>0</v>
      </c>
      <c r="G18" s="2" t="s">
        <v>62</v>
      </c>
      <c r="H18" s="149">
        <v>0</v>
      </c>
      <c r="I18" s="2" t="s">
        <v>108</v>
      </c>
      <c r="K18" s="2" t="s">
        <v>83</v>
      </c>
      <c r="L18" t="s">
        <v>0</v>
      </c>
      <c r="M18" s="2" t="s">
        <v>88</v>
      </c>
      <c r="O18">
        <v>4</v>
      </c>
      <c r="P18" s="1" t="s">
        <v>1</v>
      </c>
      <c r="Q18">
        <v>5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372">
        <v>12</v>
      </c>
      <c r="B19" s="109">
        <v>1</v>
      </c>
      <c r="C19">
        <v>12</v>
      </c>
      <c r="D19" s="122">
        <v>44517</v>
      </c>
      <c r="E19" s="2" t="s">
        <v>58</v>
      </c>
      <c r="F19" s="136" t="s">
        <v>0</v>
      </c>
      <c r="G19" s="2" t="s">
        <v>62</v>
      </c>
      <c r="H19" s="149">
        <v>0</v>
      </c>
      <c r="I19" s="2" t="s">
        <v>108</v>
      </c>
      <c r="K19" s="2" t="s">
        <v>85</v>
      </c>
      <c r="L19" t="s">
        <v>0</v>
      </c>
      <c r="M19" s="2" t="s">
        <v>89</v>
      </c>
      <c r="O19">
        <v>3</v>
      </c>
      <c r="P19" s="1" t="s">
        <v>1</v>
      </c>
      <c r="Q19">
        <v>4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372">
        <v>13</v>
      </c>
      <c r="B20" s="109">
        <v>1</v>
      </c>
      <c r="C20">
        <v>13</v>
      </c>
      <c r="D20" s="122">
        <v>44517</v>
      </c>
      <c r="E20" s="2" t="s">
        <v>58</v>
      </c>
      <c r="F20" s="136" t="s">
        <v>0</v>
      </c>
      <c r="G20" s="2" t="s">
        <v>62</v>
      </c>
      <c r="H20" s="149"/>
      <c r="I20" s="2" t="s">
        <v>108</v>
      </c>
      <c r="K20" s="2" t="s">
        <v>85</v>
      </c>
      <c r="L20" t="s">
        <v>0</v>
      </c>
      <c r="M20" s="2" t="s">
        <v>90</v>
      </c>
      <c r="O20">
        <v>4</v>
      </c>
      <c r="P20" s="1" t="s">
        <v>1</v>
      </c>
      <c r="Q20">
        <v>1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72">
        <v>14</v>
      </c>
      <c r="B21" s="109">
        <v>1</v>
      </c>
      <c r="C21">
        <v>14</v>
      </c>
      <c r="D21" s="122">
        <v>44517</v>
      </c>
      <c r="E21" s="2" t="s">
        <v>58</v>
      </c>
      <c r="F21" s="136" t="s">
        <v>0</v>
      </c>
      <c r="G21" s="2" t="s">
        <v>62</v>
      </c>
      <c r="H21" s="149"/>
      <c r="I21" s="2" t="s">
        <v>108</v>
      </c>
      <c r="K21" s="2" t="s">
        <v>86</v>
      </c>
      <c r="L21" t="s">
        <v>0</v>
      </c>
      <c r="M21" s="2" t="s">
        <v>87</v>
      </c>
      <c r="O21">
        <v>2</v>
      </c>
      <c r="P21" s="1" t="s">
        <v>1</v>
      </c>
      <c r="Q21">
        <v>2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372">
        <v>15</v>
      </c>
      <c r="B22" s="109">
        <v>1</v>
      </c>
      <c r="C22">
        <v>15</v>
      </c>
      <c r="D22" s="122">
        <v>44517</v>
      </c>
      <c r="E22" s="2" t="s">
        <v>58</v>
      </c>
      <c r="F22" s="136" t="s">
        <v>0</v>
      </c>
      <c r="G22" s="2" t="s">
        <v>62</v>
      </c>
      <c r="H22" s="149"/>
      <c r="I22" s="2" t="s">
        <v>108</v>
      </c>
      <c r="K22" s="2" t="s">
        <v>84</v>
      </c>
      <c r="L22" t="s">
        <v>0</v>
      </c>
      <c r="M22" s="2" t="s">
        <v>88</v>
      </c>
      <c r="O22">
        <v>5</v>
      </c>
      <c r="P22" s="1" t="s">
        <v>1</v>
      </c>
      <c r="Q22">
        <v>4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72">
        <v>16</v>
      </c>
      <c r="B23" s="109">
        <v>1</v>
      </c>
      <c r="C23">
        <v>16</v>
      </c>
      <c r="D23" s="122">
        <v>44517</v>
      </c>
      <c r="E23" s="2" t="s">
        <v>58</v>
      </c>
      <c r="F23" s="136" t="s">
        <v>0</v>
      </c>
      <c r="G23" s="2" t="s">
        <v>62</v>
      </c>
      <c r="H23" s="149"/>
      <c r="I23" s="2" t="s">
        <v>108</v>
      </c>
      <c r="K23" s="2" t="s">
        <v>83</v>
      </c>
      <c r="L23" t="s">
        <v>0</v>
      </c>
      <c r="M23" s="2" t="s">
        <v>89</v>
      </c>
      <c r="O23">
        <v>4</v>
      </c>
      <c r="P23" s="1" t="s">
        <v>1</v>
      </c>
      <c r="Q23">
        <v>4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 ht="12.75">
      <c r="A24" s="372">
        <v>17</v>
      </c>
      <c r="B24" s="109">
        <v>2</v>
      </c>
      <c r="C24">
        <v>1</v>
      </c>
      <c r="D24" s="122">
        <v>44703</v>
      </c>
      <c r="E24" s="2" t="s">
        <v>66</v>
      </c>
      <c r="F24" s="136" t="s">
        <v>0</v>
      </c>
      <c r="G24" s="2" t="s">
        <v>62</v>
      </c>
      <c r="H24" s="149"/>
      <c r="I24" s="2" t="s">
        <v>108</v>
      </c>
      <c r="K24" s="2" t="s">
        <v>121</v>
      </c>
      <c r="L24" t="s">
        <v>0</v>
      </c>
      <c r="M24" s="2" t="s">
        <v>87</v>
      </c>
      <c r="O24">
        <v>3</v>
      </c>
      <c r="P24" s="1" t="s">
        <v>1</v>
      </c>
      <c r="Q24">
        <v>1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72">
        <v>18</v>
      </c>
      <c r="B25" s="109">
        <v>2</v>
      </c>
      <c r="C25">
        <v>2</v>
      </c>
      <c r="D25" s="122">
        <v>44703</v>
      </c>
      <c r="E25" s="2" t="s">
        <v>66</v>
      </c>
      <c r="F25" s="136" t="s">
        <v>0</v>
      </c>
      <c r="G25" s="2" t="s">
        <v>62</v>
      </c>
      <c r="H25" s="149"/>
      <c r="I25" s="2" t="s">
        <v>108</v>
      </c>
      <c r="K25" s="2" t="s">
        <v>95</v>
      </c>
      <c r="L25" t="s">
        <v>0</v>
      </c>
      <c r="M25" s="2" t="s">
        <v>90</v>
      </c>
      <c r="O25">
        <v>4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72">
        <v>19</v>
      </c>
      <c r="B26" s="109">
        <v>2</v>
      </c>
      <c r="C26">
        <v>3</v>
      </c>
      <c r="D26" s="122">
        <v>44703</v>
      </c>
      <c r="E26" s="2" t="s">
        <v>66</v>
      </c>
      <c r="F26" s="136" t="s">
        <v>0</v>
      </c>
      <c r="G26" s="2" t="s">
        <v>62</v>
      </c>
      <c r="H26" s="149"/>
      <c r="I26" s="2" t="s">
        <v>108</v>
      </c>
      <c r="K26" s="2" t="s">
        <v>91</v>
      </c>
      <c r="L26" t="s">
        <v>0</v>
      </c>
      <c r="M26" s="2" t="s">
        <v>89</v>
      </c>
      <c r="O26">
        <v>3</v>
      </c>
      <c r="P26" s="1" t="s">
        <v>1</v>
      </c>
      <c r="Q26">
        <v>3</v>
      </c>
      <c r="S26">
        <f t="shared" si="3"/>
        <v>0</v>
      </c>
      <c r="T26">
        <f t="shared" si="4"/>
        <v>1</v>
      </c>
      <c r="U26">
        <f t="shared" si="5"/>
        <v>0</v>
      </c>
    </row>
    <row r="27" spans="1:21" ht="12.75">
      <c r="A27" s="372">
        <v>20</v>
      </c>
      <c r="B27" s="109">
        <v>2</v>
      </c>
      <c r="C27">
        <v>4</v>
      </c>
      <c r="D27" s="122">
        <v>44703</v>
      </c>
      <c r="E27" s="2" t="s">
        <v>66</v>
      </c>
      <c r="F27" s="136" t="s">
        <v>0</v>
      </c>
      <c r="G27" s="2" t="s">
        <v>62</v>
      </c>
      <c r="H27" s="149"/>
      <c r="I27" s="2" t="s">
        <v>108</v>
      </c>
      <c r="K27" s="2" t="s">
        <v>93</v>
      </c>
      <c r="L27" t="s">
        <v>0</v>
      </c>
      <c r="M27" s="2" t="s">
        <v>122</v>
      </c>
      <c r="O27">
        <v>4</v>
      </c>
      <c r="P27" s="1" t="s">
        <v>1</v>
      </c>
      <c r="Q27">
        <v>4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372">
        <v>21</v>
      </c>
      <c r="B28" s="109">
        <v>2</v>
      </c>
      <c r="C28">
        <v>5</v>
      </c>
      <c r="D28" s="122">
        <v>44703</v>
      </c>
      <c r="E28" s="2" t="s">
        <v>66</v>
      </c>
      <c r="F28" s="136" t="s">
        <v>0</v>
      </c>
      <c r="G28" s="2" t="s">
        <v>62</v>
      </c>
      <c r="H28" s="149"/>
      <c r="I28" s="2" t="s">
        <v>108</v>
      </c>
      <c r="K28" s="2" t="s">
        <v>95</v>
      </c>
      <c r="L28" t="s">
        <v>0</v>
      </c>
      <c r="M28" s="2" t="s">
        <v>87</v>
      </c>
      <c r="O28">
        <v>3</v>
      </c>
      <c r="P28" s="1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72">
        <v>22</v>
      </c>
      <c r="B29" s="109">
        <v>2</v>
      </c>
      <c r="C29">
        <v>6</v>
      </c>
      <c r="D29" s="122">
        <v>44703</v>
      </c>
      <c r="E29" s="2" t="s">
        <v>66</v>
      </c>
      <c r="F29" s="136" t="s">
        <v>0</v>
      </c>
      <c r="G29" s="2" t="s">
        <v>62</v>
      </c>
      <c r="H29" s="149"/>
      <c r="I29" s="2" t="s">
        <v>108</v>
      </c>
      <c r="K29" s="2" t="s">
        <v>91</v>
      </c>
      <c r="L29" t="s">
        <v>0</v>
      </c>
      <c r="M29" s="2" t="s">
        <v>90</v>
      </c>
      <c r="O29">
        <v>3</v>
      </c>
      <c r="P29" s="1" t="s">
        <v>1</v>
      </c>
      <c r="Q29">
        <v>1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72">
        <v>23</v>
      </c>
      <c r="B30" s="109">
        <v>2</v>
      </c>
      <c r="C30">
        <v>7</v>
      </c>
      <c r="D30" s="122">
        <v>44703</v>
      </c>
      <c r="E30" s="2" t="s">
        <v>66</v>
      </c>
      <c r="F30" s="136" t="s">
        <v>0</v>
      </c>
      <c r="G30" s="2" t="s">
        <v>62</v>
      </c>
      <c r="H30" s="149">
        <v>0</v>
      </c>
      <c r="I30" s="2" t="s">
        <v>108</v>
      </c>
      <c r="K30" s="2" t="s">
        <v>93</v>
      </c>
      <c r="L30" t="s">
        <v>0</v>
      </c>
      <c r="M30" s="2" t="s">
        <v>89</v>
      </c>
      <c r="O30">
        <v>1</v>
      </c>
      <c r="P30" s="1" t="s">
        <v>1</v>
      </c>
      <c r="Q30">
        <v>5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72">
        <v>24</v>
      </c>
      <c r="B31" s="109">
        <v>2</v>
      </c>
      <c r="C31">
        <v>8</v>
      </c>
      <c r="D31" s="122">
        <v>44703</v>
      </c>
      <c r="E31" s="2" t="s">
        <v>66</v>
      </c>
      <c r="F31" s="136" t="s">
        <v>0</v>
      </c>
      <c r="G31" s="2" t="s">
        <v>62</v>
      </c>
      <c r="H31" s="149">
        <v>0</v>
      </c>
      <c r="I31" s="2" t="s">
        <v>108</v>
      </c>
      <c r="K31" s="2" t="s">
        <v>121</v>
      </c>
      <c r="L31" t="s">
        <v>0</v>
      </c>
      <c r="M31" s="2" t="s">
        <v>122</v>
      </c>
      <c r="O31">
        <v>3</v>
      </c>
      <c r="P31" s="1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72">
        <v>25</v>
      </c>
      <c r="B32" s="109">
        <v>2</v>
      </c>
      <c r="C32">
        <v>9</v>
      </c>
      <c r="D32" s="122">
        <v>44703</v>
      </c>
      <c r="E32" s="2" t="s">
        <v>66</v>
      </c>
      <c r="F32" s="136" t="s">
        <v>0</v>
      </c>
      <c r="G32" s="2" t="s">
        <v>62</v>
      </c>
      <c r="H32" s="149">
        <v>0</v>
      </c>
      <c r="I32" s="2" t="s">
        <v>108</v>
      </c>
      <c r="K32" s="2" t="s">
        <v>93</v>
      </c>
      <c r="L32" t="s">
        <v>0</v>
      </c>
      <c r="M32" s="2" t="s">
        <v>90</v>
      </c>
      <c r="O32">
        <v>1</v>
      </c>
      <c r="P32" s="1" t="s">
        <v>1</v>
      </c>
      <c r="Q32">
        <v>5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72">
        <v>26</v>
      </c>
      <c r="B33" s="109">
        <v>2</v>
      </c>
      <c r="C33">
        <v>10</v>
      </c>
      <c r="D33" s="122">
        <v>44703</v>
      </c>
      <c r="E33" s="2" t="s">
        <v>66</v>
      </c>
      <c r="F33" s="136" t="s">
        <v>0</v>
      </c>
      <c r="G33" s="2" t="s">
        <v>62</v>
      </c>
      <c r="H33" s="149"/>
      <c r="I33" s="2" t="s">
        <v>108</v>
      </c>
      <c r="K33" s="2" t="s">
        <v>91</v>
      </c>
      <c r="L33" t="s">
        <v>0</v>
      </c>
      <c r="M33" s="2" t="s">
        <v>87</v>
      </c>
      <c r="O33">
        <v>7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72">
        <v>27</v>
      </c>
      <c r="B34" s="109">
        <v>2</v>
      </c>
      <c r="C34">
        <v>11</v>
      </c>
      <c r="D34" s="122">
        <v>44703</v>
      </c>
      <c r="E34" s="2" t="s">
        <v>66</v>
      </c>
      <c r="F34" s="136" t="s">
        <v>0</v>
      </c>
      <c r="G34" s="2" t="s">
        <v>62</v>
      </c>
      <c r="H34" s="149"/>
      <c r="I34" s="2" t="s">
        <v>108</v>
      </c>
      <c r="K34" s="2" t="s">
        <v>95</v>
      </c>
      <c r="L34" t="s">
        <v>0</v>
      </c>
      <c r="M34" s="2" t="s">
        <v>122</v>
      </c>
      <c r="O34">
        <v>5</v>
      </c>
      <c r="P34" s="1" t="s">
        <v>1</v>
      </c>
      <c r="Q34">
        <v>0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72">
        <v>28</v>
      </c>
      <c r="B35" s="109">
        <v>2</v>
      </c>
      <c r="C35">
        <v>12</v>
      </c>
      <c r="D35" s="122">
        <v>44703</v>
      </c>
      <c r="E35" s="2" t="s">
        <v>66</v>
      </c>
      <c r="F35" s="136" t="s">
        <v>0</v>
      </c>
      <c r="G35" s="2" t="s">
        <v>62</v>
      </c>
      <c r="H35" s="149"/>
      <c r="I35" s="2" t="s">
        <v>108</v>
      </c>
      <c r="K35" s="2" t="s">
        <v>121</v>
      </c>
      <c r="L35" t="s">
        <v>0</v>
      </c>
      <c r="M35" s="2" t="s">
        <v>89</v>
      </c>
      <c r="O35">
        <v>3</v>
      </c>
      <c r="P35" s="1" t="s">
        <v>1</v>
      </c>
      <c r="Q35">
        <v>1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72">
        <v>29</v>
      </c>
      <c r="B36" s="109">
        <v>2</v>
      </c>
      <c r="C36">
        <v>13</v>
      </c>
      <c r="D36" s="122">
        <v>44703</v>
      </c>
      <c r="E36" s="2" t="s">
        <v>66</v>
      </c>
      <c r="F36" s="136" t="s">
        <v>0</v>
      </c>
      <c r="G36" s="2" t="s">
        <v>62</v>
      </c>
      <c r="H36" s="149"/>
      <c r="I36" s="2" t="s">
        <v>108</v>
      </c>
      <c r="K36" s="2" t="s">
        <v>121</v>
      </c>
      <c r="L36" t="s">
        <v>0</v>
      </c>
      <c r="M36" s="2" t="s">
        <v>90</v>
      </c>
      <c r="O36">
        <v>5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72">
        <v>30</v>
      </c>
      <c r="B37" s="109">
        <v>2</v>
      </c>
      <c r="C37">
        <v>14</v>
      </c>
      <c r="D37" s="122">
        <v>44703</v>
      </c>
      <c r="E37" s="2" t="s">
        <v>66</v>
      </c>
      <c r="F37" s="136" t="s">
        <v>0</v>
      </c>
      <c r="G37" s="2" t="s">
        <v>62</v>
      </c>
      <c r="H37" s="149"/>
      <c r="I37" s="2" t="s">
        <v>108</v>
      </c>
      <c r="K37" s="2" t="s">
        <v>93</v>
      </c>
      <c r="L37" t="s">
        <v>0</v>
      </c>
      <c r="M37" s="2" t="s">
        <v>87</v>
      </c>
      <c r="O37">
        <v>3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72">
        <v>31</v>
      </c>
      <c r="B38" s="109">
        <v>2</v>
      </c>
      <c r="C38">
        <v>15</v>
      </c>
      <c r="D38" s="122">
        <v>44703</v>
      </c>
      <c r="E38" s="2" t="s">
        <v>66</v>
      </c>
      <c r="F38" s="136" t="s">
        <v>0</v>
      </c>
      <c r="G38" s="2" t="s">
        <v>62</v>
      </c>
      <c r="H38" s="149">
        <v>0</v>
      </c>
      <c r="I38" s="2" t="s">
        <v>108</v>
      </c>
      <c r="K38" s="2" t="s">
        <v>91</v>
      </c>
      <c r="L38" t="s">
        <v>0</v>
      </c>
      <c r="M38" s="2" t="s">
        <v>122</v>
      </c>
      <c r="O38">
        <v>1</v>
      </c>
      <c r="P38" s="1" t="s">
        <v>1</v>
      </c>
      <c r="Q38">
        <v>5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72">
        <v>32</v>
      </c>
      <c r="B39" s="109">
        <v>2</v>
      </c>
      <c r="C39">
        <v>16</v>
      </c>
      <c r="D39" s="122">
        <v>44703</v>
      </c>
      <c r="E39" s="2" t="s">
        <v>66</v>
      </c>
      <c r="F39" s="136" t="s">
        <v>0</v>
      </c>
      <c r="G39" s="2" t="s">
        <v>62</v>
      </c>
      <c r="H39" s="149"/>
      <c r="I39" s="2" t="s">
        <v>108</v>
      </c>
      <c r="K39" s="2" t="s">
        <v>95</v>
      </c>
      <c r="L39" t="s">
        <v>0</v>
      </c>
      <c r="M39" s="2" t="s">
        <v>89</v>
      </c>
      <c r="O39">
        <v>4</v>
      </c>
      <c r="P39" s="1" t="s">
        <v>1</v>
      </c>
      <c r="Q39">
        <v>3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72">
        <v>33</v>
      </c>
      <c r="B40" s="109">
        <v>3</v>
      </c>
      <c r="C40">
        <v>1</v>
      </c>
      <c r="D40" s="122">
        <v>44672</v>
      </c>
      <c r="E40" s="2" t="s">
        <v>58</v>
      </c>
      <c r="F40" s="136" t="s">
        <v>0</v>
      </c>
      <c r="G40" s="2" t="s">
        <v>66</v>
      </c>
      <c r="H40" s="149">
        <v>0</v>
      </c>
      <c r="I40" s="2" t="s">
        <v>108</v>
      </c>
      <c r="K40" s="2" t="s">
        <v>86</v>
      </c>
      <c r="L40" t="s">
        <v>0</v>
      </c>
      <c r="M40" s="2" t="s">
        <v>121</v>
      </c>
      <c r="O40">
        <v>3</v>
      </c>
      <c r="P40" s="1" t="s">
        <v>1</v>
      </c>
      <c r="Q40">
        <v>4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72">
        <v>34</v>
      </c>
      <c r="B41" s="109">
        <v>3</v>
      </c>
      <c r="C41">
        <v>2</v>
      </c>
      <c r="D41" s="122">
        <v>44672</v>
      </c>
      <c r="E41" s="2" t="s">
        <v>58</v>
      </c>
      <c r="F41" s="136" t="s">
        <v>0</v>
      </c>
      <c r="G41" s="2" t="s">
        <v>66</v>
      </c>
      <c r="H41" s="149"/>
      <c r="I41" s="2" t="s">
        <v>108</v>
      </c>
      <c r="K41" s="2" t="s">
        <v>84</v>
      </c>
      <c r="L41" t="s">
        <v>0</v>
      </c>
      <c r="M41" s="2" t="s">
        <v>92</v>
      </c>
      <c r="O41">
        <v>3</v>
      </c>
      <c r="P41" s="1" t="s">
        <v>1</v>
      </c>
      <c r="Q41">
        <v>3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372">
        <v>35</v>
      </c>
      <c r="B42" s="109">
        <v>3</v>
      </c>
      <c r="C42">
        <v>3</v>
      </c>
      <c r="D42" s="122">
        <v>44672</v>
      </c>
      <c r="E42" s="2" t="s">
        <v>58</v>
      </c>
      <c r="F42" s="136" t="s">
        <v>0</v>
      </c>
      <c r="G42" s="2" t="s">
        <v>66</v>
      </c>
      <c r="H42" s="149">
        <v>0</v>
      </c>
      <c r="I42" s="2" t="s">
        <v>108</v>
      </c>
      <c r="K42" s="2" t="s">
        <v>83</v>
      </c>
      <c r="L42" t="s">
        <v>0</v>
      </c>
      <c r="M42" s="2" t="s">
        <v>91</v>
      </c>
      <c r="O42">
        <v>0</v>
      </c>
      <c r="P42" s="1" t="s">
        <v>1</v>
      </c>
      <c r="Q42">
        <v>4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72">
        <v>36</v>
      </c>
      <c r="B43" s="109">
        <v>3</v>
      </c>
      <c r="C43">
        <v>4</v>
      </c>
      <c r="D43" s="122">
        <v>44672</v>
      </c>
      <c r="E43" s="2" t="s">
        <v>58</v>
      </c>
      <c r="F43" s="136" t="s">
        <v>0</v>
      </c>
      <c r="G43" s="2" t="s">
        <v>66</v>
      </c>
      <c r="H43" s="149"/>
      <c r="I43" s="2" t="s">
        <v>108</v>
      </c>
      <c r="K43" s="2" t="s">
        <v>85</v>
      </c>
      <c r="L43" t="s">
        <v>0</v>
      </c>
      <c r="M43" s="2" t="s">
        <v>93</v>
      </c>
      <c r="O43">
        <v>4</v>
      </c>
      <c r="P43" s="1" t="s">
        <v>1</v>
      </c>
      <c r="Q43">
        <v>1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72">
        <v>37</v>
      </c>
      <c r="B44" s="109">
        <v>3</v>
      </c>
      <c r="C44">
        <v>5</v>
      </c>
      <c r="D44" s="122">
        <v>44672</v>
      </c>
      <c r="E44" s="2" t="s">
        <v>58</v>
      </c>
      <c r="F44" s="136" t="s">
        <v>0</v>
      </c>
      <c r="G44" s="2" t="s">
        <v>66</v>
      </c>
      <c r="H44" s="149"/>
      <c r="I44" s="2" t="s">
        <v>108</v>
      </c>
      <c r="K44" s="2" t="s">
        <v>84</v>
      </c>
      <c r="L44" t="s">
        <v>0</v>
      </c>
      <c r="M44" s="2" t="s">
        <v>121</v>
      </c>
      <c r="O44">
        <v>1</v>
      </c>
      <c r="P44" s="1" t="s">
        <v>1</v>
      </c>
      <c r="Q44">
        <v>1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372">
        <v>38</v>
      </c>
      <c r="B45" s="109">
        <v>3</v>
      </c>
      <c r="C45">
        <v>6</v>
      </c>
      <c r="D45" s="122">
        <v>44672</v>
      </c>
      <c r="E45" s="2" t="s">
        <v>58</v>
      </c>
      <c r="F45" s="136" t="s">
        <v>0</v>
      </c>
      <c r="G45" s="2" t="s">
        <v>66</v>
      </c>
      <c r="H45" s="149">
        <v>0</v>
      </c>
      <c r="I45" s="2" t="s">
        <v>108</v>
      </c>
      <c r="K45" s="2" t="s">
        <v>83</v>
      </c>
      <c r="L45" t="s">
        <v>0</v>
      </c>
      <c r="M45" s="2" t="s">
        <v>92</v>
      </c>
      <c r="O45">
        <v>3</v>
      </c>
      <c r="P45" s="1" t="s">
        <v>1</v>
      </c>
      <c r="Q45">
        <v>4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72">
        <v>39</v>
      </c>
      <c r="B46" s="109">
        <v>3</v>
      </c>
      <c r="C46">
        <v>7</v>
      </c>
      <c r="D46" s="122">
        <v>44672</v>
      </c>
      <c r="E46" s="2" t="s">
        <v>58</v>
      </c>
      <c r="F46" s="136" t="s">
        <v>0</v>
      </c>
      <c r="G46" s="2" t="s">
        <v>66</v>
      </c>
      <c r="H46" s="149"/>
      <c r="I46" s="2" t="s">
        <v>108</v>
      </c>
      <c r="K46" s="2" t="s">
        <v>85</v>
      </c>
      <c r="L46" t="s">
        <v>0</v>
      </c>
      <c r="M46" s="2" t="s">
        <v>91</v>
      </c>
      <c r="O46">
        <v>4</v>
      </c>
      <c r="P46" s="1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72">
        <v>40</v>
      </c>
      <c r="B47" s="109">
        <v>3</v>
      </c>
      <c r="C47">
        <v>8</v>
      </c>
      <c r="D47" s="122">
        <v>44672</v>
      </c>
      <c r="E47" s="2" t="s">
        <v>58</v>
      </c>
      <c r="F47" s="136" t="s">
        <v>0</v>
      </c>
      <c r="G47" s="2" t="s">
        <v>66</v>
      </c>
      <c r="H47" s="149">
        <v>0</v>
      </c>
      <c r="I47" s="2" t="s">
        <v>108</v>
      </c>
      <c r="K47" s="2" t="s">
        <v>86</v>
      </c>
      <c r="L47" t="s">
        <v>0</v>
      </c>
      <c r="M47" s="2" t="s">
        <v>93</v>
      </c>
      <c r="O47">
        <v>3</v>
      </c>
      <c r="P47" s="1" t="s">
        <v>1</v>
      </c>
      <c r="Q47">
        <v>5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72">
        <v>41</v>
      </c>
      <c r="B48" s="109">
        <v>3</v>
      </c>
      <c r="C48">
        <v>9</v>
      </c>
      <c r="D48" s="122">
        <v>44672</v>
      </c>
      <c r="E48" s="2" t="s">
        <v>58</v>
      </c>
      <c r="F48" s="136" t="s">
        <v>0</v>
      </c>
      <c r="G48" s="2" t="s">
        <v>66</v>
      </c>
      <c r="H48" s="149"/>
      <c r="I48" s="2" t="s">
        <v>108</v>
      </c>
      <c r="K48" s="2" t="s">
        <v>85</v>
      </c>
      <c r="L48" t="s">
        <v>0</v>
      </c>
      <c r="M48" s="2" t="s">
        <v>92</v>
      </c>
      <c r="O48">
        <v>7</v>
      </c>
      <c r="P48" s="1" t="s">
        <v>1</v>
      </c>
      <c r="Q48">
        <v>7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372">
        <v>42</v>
      </c>
      <c r="B49" s="109">
        <v>3</v>
      </c>
      <c r="C49">
        <v>10</v>
      </c>
      <c r="D49" s="122">
        <v>44672</v>
      </c>
      <c r="E49" s="2" t="s">
        <v>58</v>
      </c>
      <c r="F49" s="136" t="s">
        <v>0</v>
      </c>
      <c r="G49" s="2" t="s">
        <v>66</v>
      </c>
      <c r="H49" s="149"/>
      <c r="I49" s="2" t="s">
        <v>108</v>
      </c>
      <c r="K49" s="2" t="s">
        <v>83</v>
      </c>
      <c r="L49" t="s">
        <v>0</v>
      </c>
      <c r="M49" s="2" t="s">
        <v>121</v>
      </c>
      <c r="O49">
        <v>6</v>
      </c>
      <c r="P49" s="1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72">
        <v>43</v>
      </c>
      <c r="B50" s="109">
        <v>3</v>
      </c>
      <c r="C50">
        <v>11</v>
      </c>
      <c r="D50" s="122">
        <v>44672</v>
      </c>
      <c r="E50" s="2" t="s">
        <v>58</v>
      </c>
      <c r="F50" s="136" t="s">
        <v>0</v>
      </c>
      <c r="G50" s="2" t="s">
        <v>66</v>
      </c>
      <c r="H50" s="149"/>
      <c r="I50" s="2" t="s">
        <v>108</v>
      </c>
      <c r="K50" s="2" t="s">
        <v>84</v>
      </c>
      <c r="L50" t="s">
        <v>0</v>
      </c>
      <c r="M50" s="2" t="s">
        <v>93</v>
      </c>
      <c r="O50">
        <v>3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72">
        <v>44</v>
      </c>
      <c r="B51" s="109">
        <v>3</v>
      </c>
      <c r="C51">
        <v>12</v>
      </c>
      <c r="D51" s="122">
        <v>44672</v>
      </c>
      <c r="E51" s="2" t="s">
        <v>58</v>
      </c>
      <c r="F51" s="136" t="s">
        <v>0</v>
      </c>
      <c r="G51" s="2" t="s">
        <v>66</v>
      </c>
      <c r="H51" s="149">
        <v>0</v>
      </c>
      <c r="I51" s="2" t="s">
        <v>108</v>
      </c>
      <c r="K51" s="2" t="s">
        <v>86</v>
      </c>
      <c r="L51" t="s">
        <v>0</v>
      </c>
      <c r="M51" s="2" t="s">
        <v>91</v>
      </c>
      <c r="O51">
        <v>3</v>
      </c>
      <c r="P51" s="1" t="s">
        <v>1</v>
      </c>
      <c r="Q51">
        <v>4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72">
        <v>45</v>
      </c>
      <c r="B52" s="109">
        <v>3</v>
      </c>
      <c r="C52">
        <v>13</v>
      </c>
      <c r="D52" s="122">
        <v>44672</v>
      </c>
      <c r="E52" s="2" t="s">
        <v>58</v>
      </c>
      <c r="F52" s="136" t="s">
        <v>0</v>
      </c>
      <c r="G52" s="2" t="s">
        <v>66</v>
      </c>
      <c r="H52" s="149">
        <v>0</v>
      </c>
      <c r="I52" s="2" t="s">
        <v>108</v>
      </c>
      <c r="K52" s="2" t="s">
        <v>86</v>
      </c>
      <c r="L52" t="s">
        <v>0</v>
      </c>
      <c r="M52" s="2" t="s">
        <v>92</v>
      </c>
      <c r="O52">
        <v>1</v>
      </c>
      <c r="P52" s="1" t="s">
        <v>1</v>
      </c>
      <c r="Q52">
        <v>5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72">
        <v>46</v>
      </c>
      <c r="B53" s="109">
        <v>3</v>
      </c>
      <c r="C53">
        <v>14</v>
      </c>
      <c r="D53" s="122">
        <v>44672</v>
      </c>
      <c r="E53" s="2" t="s">
        <v>58</v>
      </c>
      <c r="F53" s="136" t="s">
        <v>0</v>
      </c>
      <c r="G53" s="2" t="s">
        <v>66</v>
      </c>
      <c r="H53" s="149">
        <v>0</v>
      </c>
      <c r="I53" s="2" t="s">
        <v>108</v>
      </c>
      <c r="K53" s="2" t="s">
        <v>85</v>
      </c>
      <c r="L53" t="s">
        <v>0</v>
      </c>
      <c r="M53" s="2" t="s">
        <v>121</v>
      </c>
      <c r="O53">
        <v>3</v>
      </c>
      <c r="P53" s="1" t="s">
        <v>1</v>
      </c>
      <c r="Q53">
        <v>7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72">
        <v>47</v>
      </c>
      <c r="B54" s="109">
        <v>3</v>
      </c>
      <c r="C54">
        <v>15</v>
      </c>
      <c r="D54" s="122">
        <v>44672</v>
      </c>
      <c r="E54" s="2" t="s">
        <v>58</v>
      </c>
      <c r="F54" s="136" t="s">
        <v>0</v>
      </c>
      <c r="G54" s="2" t="s">
        <v>66</v>
      </c>
      <c r="H54" s="149">
        <v>0</v>
      </c>
      <c r="I54" s="2" t="s">
        <v>108</v>
      </c>
      <c r="K54" s="2" t="s">
        <v>83</v>
      </c>
      <c r="L54" t="s">
        <v>0</v>
      </c>
      <c r="M54" s="2" t="s">
        <v>93</v>
      </c>
      <c r="O54">
        <v>2</v>
      </c>
      <c r="P54" s="1" t="s">
        <v>1</v>
      </c>
      <c r="Q54">
        <v>3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72">
        <v>48</v>
      </c>
      <c r="B55" s="109">
        <v>3</v>
      </c>
      <c r="C55">
        <v>16</v>
      </c>
      <c r="D55" s="122">
        <v>44672</v>
      </c>
      <c r="E55" s="2" t="s">
        <v>58</v>
      </c>
      <c r="F55" s="136" t="s">
        <v>0</v>
      </c>
      <c r="G55" s="2" t="s">
        <v>66</v>
      </c>
      <c r="H55" s="149"/>
      <c r="I55" s="2" t="s">
        <v>108</v>
      </c>
      <c r="K55" s="2" t="s">
        <v>84</v>
      </c>
      <c r="L55" t="s">
        <v>0</v>
      </c>
      <c r="M55" s="2" t="s">
        <v>91</v>
      </c>
      <c r="O55">
        <v>4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72">
        <v>49</v>
      </c>
      <c r="B56" s="109">
        <v>4</v>
      </c>
      <c r="C56">
        <v>1</v>
      </c>
      <c r="D56" s="122">
        <v>44675</v>
      </c>
      <c r="E56" s="2" t="s">
        <v>54</v>
      </c>
      <c r="F56" s="136" t="s">
        <v>0</v>
      </c>
      <c r="G56" s="2" t="s">
        <v>62</v>
      </c>
      <c r="H56" s="149"/>
      <c r="I56" s="2" t="s">
        <v>108</v>
      </c>
      <c r="K56" s="2" t="s">
        <v>80</v>
      </c>
      <c r="L56" t="s">
        <v>0</v>
      </c>
      <c r="M56" s="2" t="s">
        <v>88</v>
      </c>
      <c r="O56">
        <v>9</v>
      </c>
      <c r="P56" s="1" t="s">
        <v>1</v>
      </c>
      <c r="Q56">
        <v>1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72">
        <v>50</v>
      </c>
      <c r="B57" s="109">
        <v>4</v>
      </c>
      <c r="C57">
        <v>2</v>
      </c>
      <c r="D57" s="122">
        <v>44675</v>
      </c>
      <c r="E57" s="2" t="s">
        <v>54</v>
      </c>
      <c r="F57" s="136" t="s">
        <v>0</v>
      </c>
      <c r="G57" s="2" t="s">
        <v>62</v>
      </c>
      <c r="H57" s="149"/>
      <c r="I57" s="2" t="s">
        <v>108</v>
      </c>
      <c r="K57" s="2" t="s">
        <v>78</v>
      </c>
      <c r="L57" t="s">
        <v>0</v>
      </c>
      <c r="M57" s="2" t="s">
        <v>89</v>
      </c>
      <c r="O57">
        <v>2</v>
      </c>
      <c r="P57" s="1" t="s">
        <v>1</v>
      </c>
      <c r="Q57">
        <v>0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72">
        <v>51</v>
      </c>
      <c r="B58" s="109">
        <v>4</v>
      </c>
      <c r="C58">
        <v>3</v>
      </c>
      <c r="D58" s="122">
        <v>44675</v>
      </c>
      <c r="E58" s="2" t="s">
        <v>54</v>
      </c>
      <c r="F58" s="136" t="s">
        <v>0</v>
      </c>
      <c r="G58" s="2" t="s">
        <v>62</v>
      </c>
      <c r="H58" s="149">
        <v>0</v>
      </c>
      <c r="I58" s="2" t="s">
        <v>108</v>
      </c>
      <c r="K58" s="2" t="s">
        <v>81</v>
      </c>
      <c r="L58" t="s">
        <v>0</v>
      </c>
      <c r="M58" s="2" t="s">
        <v>87</v>
      </c>
      <c r="O58">
        <v>4</v>
      </c>
      <c r="P58" s="1" t="s">
        <v>1</v>
      </c>
      <c r="Q58">
        <v>8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72">
        <v>52</v>
      </c>
      <c r="B59" s="109">
        <v>4</v>
      </c>
      <c r="C59">
        <v>4</v>
      </c>
      <c r="D59" s="122">
        <v>44675</v>
      </c>
      <c r="E59" s="2" t="s">
        <v>54</v>
      </c>
      <c r="F59" s="136" t="s">
        <v>0</v>
      </c>
      <c r="G59" s="2" t="s">
        <v>62</v>
      </c>
      <c r="H59" s="149"/>
      <c r="I59" s="2" t="s">
        <v>108</v>
      </c>
      <c r="K59" s="2" t="s">
        <v>82</v>
      </c>
      <c r="L59" t="s">
        <v>0</v>
      </c>
      <c r="M59" s="2" t="s">
        <v>90</v>
      </c>
      <c r="O59">
        <v>7</v>
      </c>
      <c r="P59" s="1" t="s">
        <v>1</v>
      </c>
      <c r="Q59">
        <v>3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72">
        <v>53</v>
      </c>
      <c r="B60" s="109">
        <v>4</v>
      </c>
      <c r="C60">
        <v>5</v>
      </c>
      <c r="D60" s="122">
        <v>44675</v>
      </c>
      <c r="E60" s="2" t="s">
        <v>54</v>
      </c>
      <c r="F60" s="136" t="s">
        <v>0</v>
      </c>
      <c r="G60" s="2" t="s">
        <v>62</v>
      </c>
      <c r="H60" s="149"/>
      <c r="I60" s="2" t="s">
        <v>108</v>
      </c>
      <c r="K60" s="2" t="s">
        <v>78</v>
      </c>
      <c r="L60" t="s">
        <v>0</v>
      </c>
      <c r="M60" s="2" t="s">
        <v>88</v>
      </c>
      <c r="O60">
        <v>5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72">
        <v>54</v>
      </c>
      <c r="B61" s="109">
        <v>4</v>
      </c>
      <c r="C61">
        <v>6</v>
      </c>
      <c r="D61" s="122">
        <v>44675</v>
      </c>
      <c r="E61" s="2" t="s">
        <v>54</v>
      </c>
      <c r="F61" s="136" t="s">
        <v>0</v>
      </c>
      <c r="G61" s="2" t="s">
        <v>62</v>
      </c>
      <c r="H61" s="149"/>
      <c r="I61" s="2" t="s">
        <v>108</v>
      </c>
      <c r="K61" s="2" t="s">
        <v>81</v>
      </c>
      <c r="L61" t="s">
        <v>0</v>
      </c>
      <c r="M61" s="2" t="s">
        <v>89</v>
      </c>
      <c r="O61">
        <v>7</v>
      </c>
      <c r="P61" s="1" t="s">
        <v>1</v>
      </c>
      <c r="Q61">
        <v>1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72">
        <v>55</v>
      </c>
      <c r="B62" s="109">
        <v>4</v>
      </c>
      <c r="C62">
        <v>7</v>
      </c>
      <c r="D62" s="122">
        <v>44675</v>
      </c>
      <c r="E62" s="2" t="s">
        <v>54</v>
      </c>
      <c r="F62" s="136" t="s">
        <v>0</v>
      </c>
      <c r="G62" s="2" t="s">
        <v>62</v>
      </c>
      <c r="H62" s="149"/>
      <c r="I62" s="2" t="s">
        <v>108</v>
      </c>
      <c r="K62" s="2" t="s">
        <v>82</v>
      </c>
      <c r="L62" t="s">
        <v>0</v>
      </c>
      <c r="M62" s="2" t="s">
        <v>87</v>
      </c>
      <c r="O62">
        <v>4</v>
      </c>
      <c r="P62" s="1" t="s">
        <v>1</v>
      </c>
      <c r="Q62">
        <v>3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72">
        <v>56</v>
      </c>
      <c r="B63" s="109">
        <v>4</v>
      </c>
      <c r="C63">
        <v>8</v>
      </c>
      <c r="D63" s="122">
        <v>44675</v>
      </c>
      <c r="E63" s="2" t="s">
        <v>54</v>
      </c>
      <c r="F63" s="136" t="s">
        <v>0</v>
      </c>
      <c r="G63" s="2" t="s">
        <v>62</v>
      </c>
      <c r="H63" s="149"/>
      <c r="I63" s="2" t="s">
        <v>108</v>
      </c>
      <c r="K63" s="2" t="s">
        <v>80</v>
      </c>
      <c r="L63" t="s">
        <v>0</v>
      </c>
      <c r="M63" s="2" t="s">
        <v>90</v>
      </c>
      <c r="O63">
        <v>4</v>
      </c>
      <c r="P63" s="1" t="s">
        <v>1</v>
      </c>
      <c r="Q63">
        <v>4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 ht="12.75">
      <c r="A64" s="372">
        <v>57</v>
      </c>
      <c r="B64" s="109">
        <v>4</v>
      </c>
      <c r="C64">
        <v>9</v>
      </c>
      <c r="D64" s="122">
        <v>44675</v>
      </c>
      <c r="E64" s="2" t="s">
        <v>54</v>
      </c>
      <c r="F64" s="136" t="s">
        <v>0</v>
      </c>
      <c r="G64" s="2" t="s">
        <v>62</v>
      </c>
      <c r="H64" s="149"/>
      <c r="I64" s="2" t="s">
        <v>108</v>
      </c>
      <c r="K64" s="2" t="s">
        <v>82</v>
      </c>
      <c r="L64" t="s">
        <v>0</v>
      </c>
      <c r="M64" s="2" t="s">
        <v>89</v>
      </c>
      <c r="O64">
        <v>7</v>
      </c>
      <c r="P64" s="1" t="s">
        <v>1</v>
      </c>
      <c r="Q64">
        <v>7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372">
        <v>58</v>
      </c>
      <c r="B65" s="109">
        <v>4</v>
      </c>
      <c r="C65">
        <v>10</v>
      </c>
      <c r="D65" s="122">
        <v>44675</v>
      </c>
      <c r="E65" s="2" t="s">
        <v>54</v>
      </c>
      <c r="F65" s="136" t="s">
        <v>0</v>
      </c>
      <c r="G65" s="2" t="s">
        <v>62</v>
      </c>
      <c r="H65" s="149">
        <v>0</v>
      </c>
      <c r="I65" s="2" t="s">
        <v>108</v>
      </c>
      <c r="K65" s="2" t="s">
        <v>81</v>
      </c>
      <c r="L65" t="s">
        <v>0</v>
      </c>
      <c r="M65" s="2" t="s">
        <v>88</v>
      </c>
      <c r="O65">
        <v>6</v>
      </c>
      <c r="P65" s="1" t="s">
        <v>1</v>
      </c>
      <c r="Q65">
        <v>7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372">
        <v>59</v>
      </c>
      <c r="B66" s="109">
        <v>4</v>
      </c>
      <c r="C66">
        <v>11</v>
      </c>
      <c r="D66" s="122">
        <v>44675</v>
      </c>
      <c r="E66" s="2" t="s">
        <v>54</v>
      </c>
      <c r="F66" s="136" t="s">
        <v>0</v>
      </c>
      <c r="G66" s="2" t="s">
        <v>62</v>
      </c>
      <c r="H66" s="149"/>
      <c r="I66" s="2" t="s">
        <v>108</v>
      </c>
      <c r="K66" s="2" t="s">
        <v>78</v>
      </c>
      <c r="L66" t="s">
        <v>0</v>
      </c>
      <c r="M66" s="2" t="s">
        <v>90</v>
      </c>
      <c r="O66">
        <v>2</v>
      </c>
      <c r="P66" s="1" t="s">
        <v>1</v>
      </c>
      <c r="Q66">
        <v>2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372">
        <v>60</v>
      </c>
      <c r="B67" s="109">
        <v>4</v>
      </c>
      <c r="C67">
        <v>12</v>
      </c>
      <c r="D67" s="122">
        <v>44675</v>
      </c>
      <c r="E67" s="2" t="s">
        <v>54</v>
      </c>
      <c r="F67" s="136" t="s">
        <v>0</v>
      </c>
      <c r="G67" s="2" t="s">
        <v>62</v>
      </c>
      <c r="H67" s="149"/>
      <c r="I67" s="2" t="s">
        <v>108</v>
      </c>
      <c r="K67" s="2" t="s">
        <v>80</v>
      </c>
      <c r="L67" t="s">
        <v>0</v>
      </c>
      <c r="M67" s="2" t="s">
        <v>87</v>
      </c>
      <c r="O67">
        <v>2</v>
      </c>
      <c r="P67" s="1" t="s">
        <v>1</v>
      </c>
      <c r="Q67">
        <v>2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372">
        <v>61</v>
      </c>
      <c r="B68" s="109">
        <v>4</v>
      </c>
      <c r="C68">
        <v>13</v>
      </c>
      <c r="D68" s="122">
        <v>44675</v>
      </c>
      <c r="E68" s="2" t="s">
        <v>54</v>
      </c>
      <c r="F68" s="136" t="s">
        <v>0</v>
      </c>
      <c r="G68" s="2" t="s">
        <v>62</v>
      </c>
      <c r="H68" s="149"/>
      <c r="I68" s="2" t="s">
        <v>108</v>
      </c>
      <c r="K68" s="2" t="s">
        <v>80</v>
      </c>
      <c r="L68" t="s">
        <v>0</v>
      </c>
      <c r="M68" s="2" t="s">
        <v>89</v>
      </c>
      <c r="O68">
        <v>4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72">
        <v>62</v>
      </c>
      <c r="B69" s="109">
        <v>4</v>
      </c>
      <c r="C69">
        <v>14</v>
      </c>
      <c r="D69" s="122">
        <v>44675</v>
      </c>
      <c r="E69" s="2" t="s">
        <v>54</v>
      </c>
      <c r="F69" s="136" t="s">
        <v>0</v>
      </c>
      <c r="G69" s="2" t="s">
        <v>62</v>
      </c>
      <c r="H69" s="149">
        <v>0</v>
      </c>
      <c r="I69" s="2" t="s">
        <v>108</v>
      </c>
      <c r="K69" s="2" t="s">
        <v>82</v>
      </c>
      <c r="L69" t="s">
        <v>0</v>
      </c>
      <c r="M69" s="2" t="s">
        <v>88</v>
      </c>
      <c r="O69">
        <v>4</v>
      </c>
      <c r="P69" s="1" t="s">
        <v>1</v>
      </c>
      <c r="Q69">
        <v>6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72">
        <v>63</v>
      </c>
      <c r="B70" s="109">
        <v>4</v>
      </c>
      <c r="C70">
        <v>15</v>
      </c>
      <c r="D70" s="122">
        <v>44675</v>
      </c>
      <c r="E70" s="2" t="s">
        <v>54</v>
      </c>
      <c r="F70" s="136" t="s">
        <v>0</v>
      </c>
      <c r="G70" s="2" t="s">
        <v>62</v>
      </c>
      <c r="H70" s="149"/>
      <c r="I70" s="2" t="s">
        <v>108</v>
      </c>
      <c r="K70" s="2" t="s">
        <v>81</v>
      </c>
      <c r="L70" t="s">
        <v>0</v>
      </c>
      <c r="M70" s="2" t="s">
        <v>90</v>
      </c>
      <c r="O70">
        <v>5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72">
        <v>64</v>
      </c>
      <c r="B71" s="109">
        <v>4</v>
      </c>
      <c r="C71">
        <v>16</v>
      </c>
      <c r="D71" s="122">
        <v>44675</v>
      </c>
      <c r="E71" s="2" t="s">
        <v>54</v>
      </c>
      <c r="F71" s="136" t="s">
        <v>0</v>
      </c>
      <c r="G71" s="2" t="s">
        <v>62</v>
      </c>
      <c r="H71" s="149"/>
      <c r="I71" s="2" t="s">
        <v>108</v>
      </c>
      <c r="K71" s="2" t="s">
        <v>78</v>
      </c>
      <c r="L71" t="s">
        <v>0</v>
      </c>
      <c r="M71" s="2" t="s">
        <v>87</v>
      </c>
      <c r="O71">
        <v>3</v>
      </c>
      <c r="P71" s="1" t="s">
        <v>1</v>
      </c>
      <c r="Q71">
        <v>3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372">
        <v>65</v>
      </c>
      <c r="B72" s="109">
        <v>5</v>
      </c>
      <c r="C72">
        <v>1</v>
      </c>
      <c r="D72" s="122">
        <v>44751</v>
      </c>
      <c r="E72" s="2" t="s">
        <v>62</v>
      </c>
      <c r="F72" s="136" t="s">
        <v>0</v>
      </c>
      <c r="G72" s="2" t="s">
        <v>70</v>
      </c>
      <c r="H72" s="149"/>
      <c r="I72" s="2" t="s">
        <v>108</v>
      </c>
      <c r="K72" s="2" t="s">
        <v>88</v>
      </c>
      <c r="L72" t="s">
        <v>0</v>
      </c>
      <c r="M72" s="2" t="s">
        <v>98</v>
      </c>
      <c r="O72">
        <v>2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72">
        <v>66</v>
      </c>
      <c r="B73" s="109">
        <v>5</v>
      </c>
      <c r="C73">
        <v>2</v>
      </c>
      <c r="D73" s="122">
        <v>44751</v>
      </c>
      <c r="E73" s="2" t="s">
        <v>62</v>
      </c>
      <c r="F73" s="136" t="s">
        <v>0</v>
      </c>
      <c r="G73" s="2" t="s">
        <v>70</v>
      </c>
      <c r="H73" s="149">
        <v>0</v>
      </c>
      <c r="I73" s="2" t="s">
        <v>108</v>
      </c>
      <c r="K73" s="2" t="s">
        <v>89</v>
      </c>
      <c r="L73" t="s">
        <v>0</v>
      </c>
      <c r="M73" s="2" t="s">
        <v>96</v>
      </c>
      <c r="O73">
        <v>3</v>
      </c>
      <c r="P73" s="1" t="s">
        <v>1</v>
      </c>
      <c r="Q73">
        <v>4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72">
        <v>67</v>
      </c>
      <c r="B74" s="109">
        <v>5</v>
      </c>
      <c r="C74">
        <v>3</v>
      </c>
      <c r="D74" s="122">
        <v>44751</v>
      </c>
      <c r="E74" s="2" t="s">
        <v>62</v>
      </c>
      <c r="F74" s="136" t="s">
        <v>0</v>
      </c>
      <c r="G74" s="2" t="s">
        <v>70</v>
      </c>
      <c r="H74" s="149"/>
      <c r="I74" s="2" t="s">
        <v>108</v>
      </c>
      <c r="K74" s="2" t="s">
        <v>87</v>
      </c>
      <c r="L74" t="s">
        <v>0</v>
      </c>
      <c r="M74" s="2" t="s">
        <v>101</v>
      </c>
      <c r="O74">
        <v>4</v>
      </c>
      <c r="P74" s="1" t="s">
        <v>1</v>
      </c>
      <c r="Q74">
        <v>4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372">
        <v>68</v>
      </c>
      <c r="B75" s="109">
        <v>5</v>
      </c>
      <c r="C75">
        <v>4</v>
      </c>
      <c r="D75" s="122">
        <v>44751</v>
      </c>
      <c r="E75" s="2" t="s">
        <v>62</v>
      </c>
      <c r="F75" s="136" t="s">
        <v>0</v>
      </c>
      <c r="G75" s="2" t="s">
        <v>70</v>
      </c>
      <c r="H75" s="149">
        <v>0</v>
      </c>
      <c r="I75" s="2" t="s">
        <v>108</v>
      </c>
      <c r="K75" s="2" t="s">
        <v>90</v>
      </c>
      <c r="L75" t="s">
        <v>0</v>
      </c>
      <c r="M75" s="2" t="s">
        <v>97</v>
      </c>
      <c r="O75">
        <v>1</v>
      </c>
      <c r="P75" s="1" t="s">
        <v>1</v>
      </c>
      <c r="Q75">
        <v>4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72">
        <v>69</v>
      </c>
      <c r="B76" s="109">
        <v>5</v>
      </c>
      <c r="C76">
        <v>5</v>
      </c>
      <c r="D76" s="122">
        <v>44751</v>
      </c>
      <c r="E76" s="2" t="s">
        <v>62</v>
      </c>
      <c r="F76" s="136" t="s">
        <v>0</v>
      </c>
      <c r="G76" s="2" t="s">
        <v>70</v>
      </c>
      <c r="H76" s="149"/>
      <c r="I76" s="2" t="s">
        <v>108</v>
      </c>
      <c r="K76" s="2" t="s">
        <v>89</v>
      </c>
      <c r="L76" t="s">
        <v>0</v>
      </c>
      <c r="M76" s="2" t="s">
        <v>98</v>
      </c>
      <c r="O76">
        <v>3</v>
      </c>
      <c r="P76" s="1" t="s">
        <v>1</v>
      </c>
      <c r="Q76">
        <v>3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372">
        <v>70</v>
      </c>
      <c r="B77" s="109">
        <v>5</v>
      </c>
      <c r="C77">
        <v>6</v>
      </c>
      <c r="D77" s="122">
        <v>44751</v>
      </c>
      <c r="E77" s="2" t="s">
        <v>62</v>
      </c>
      <c r="F77" s="136" t="s">
        <v>0</v>
      </c>
      <c r="G77" s="2" t="s">
        <v>70</v>
      </c>
      <c r="H77" s="149">
        <v>0</v>
      </c>
      <c r="I77" s="2" t="s">
        <v>108</v>
      </c>
      <c r="K77" s="2" t="s">
        <v>87</v>
      </c>
      <c r="L77" t="s">
        <v>0</v>
      </c>
      <c r="M77" s="2" t="s">
        <v>96</v>
      </c>
      <c r="O77">
        <v>2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72">
        <v>71</v>
      </c>
      <c r="B78" s="109">
        <v>5</v>
      </c>
      <c r="C78">
        <v>7</v>
      </c>
      <c r="D78" s="122">
        <v>44751</v>
      </c>
      <c r="E78" s="2" t="s">
        <v>62</v>
      </c>
      <c r="F78" s="136" t="s">
        <v>0</v>
      </c>
      <c r="G78" s="2" t="s">
        <v>70</v>
      </c>
      <c r="H78" s="149"/>
      <c r="I78" s="2" t="s">
        <v>108</v>
      </c>
      <c r="K78" s="2" t="s">
        <v>90</v>
      </c>
      <c r="L78" t="s">
        <v>0</v>
      </c>
      <c r="M78" s="2" t="s">
        <v>101</v>
      </c>
      <c r="O78">
        <v>3</v>
      </c>
      <c r="P78" s="1" t="s">
        <v>1</v>
      </c>
      <c r="Q78">
        <v>2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72">
        <v>72</v>
      </c>
      <c r="B79" s="109">
        <v>5</v>
      </c>
      <c r="C79">
        <v>8</v>
      </c>
      <c r="D79" s="122">
        <v>44751</v>
      </c>
      <c r="E79" s="2" t="s">
        <v>62</v>
      </c>
      <c r="F79" s="136" t="s">
        <v>0</v>
      </c>
      <c r="G79" s="2" t="s">
        <v>70</v>
      </c>
      <c r="H79" s="149">
        <v>0</v>
      </c>
      <c r="I79" s="2" t="s">
        <v>108</v>
      </c>
      <c r="K79" s="2" t="s">
        <v>88</v>
      </c>
      <c r="L79" t="s">
        <v>0</v>
      </c>
      <c r="M79" s="2" t="s">
        <v>97</v>
      </c>
      <c r="O79">
        <v>3</v>
      </c>
      <c r="P79" s="1" t="s">
        <v>1</v>
      </c>
      <c r="Q79">
        <v>4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72">
        <v>73</v>
      </c>
      <c r="B80" s="109">
        <v>5</v>
      </c>
      <c r="C80">
        <v>9</v>
      </c>
      <c r="D80" s="122">
        <v>44751</v>
      </c>
      <c r="E80" s="2" t="s">
        <v>62</v>
      </c>
      <c r="F80" s="136" t="s">
        <v>0</v>
      </c>
      <c r="G80" s="2" t="s">
        <v>70</v>
      </c>
      <c r="H80" s="149">
        <v>0</v>
      </c>
      <c r="I80" s="2" t="s">
        <v>108</v>
      </c>
      <c r="K80" s="2" t="s">
        <v>90</v>
      </c>
      <c r="L80" t="s">
        <v>0</v>
      </c>
      <c r="M80" s="2" t="s">
        <v>96</v>
      </c>
      <c r="O80">
        <v>0</v>
      </c>
      <c r="P80" s="1" t="s">
        <v>1</v>
      </c>
      <c r="Q80">
        <v>4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72">
        <v>74</v>
      </c>
      <c r="B81" s="109">
        <v>5</v>
      </c>
      <c r="C81">
        <v>10</v>
      </c>
      <c r="D81" s="122">
        <v>44751</v>
      </c>
      <c r="E81" s="2" t="s">
        <v>62</v>
      </c>
      <c r="F81" s="136" t="s">
        <v>0</v>
      </c>
      <c r="G81" s="2" t="s">
        <v>70</v>
      </c>
      <c r="H81" s="149">
        <v>0</v>
      </c>
      <c r="I81" s="2" t="s">
        <v>108</v>
      </c>
      <c r="K81" s="2" t="s">
        <v>87</v>
      </c>
      <c r="L81" t="s">
        <v>0</v>
      </c>
      <c r="M81" s="2" t="s">
        <v>98</v>
      </c>
      <c r="O81">
        <v>2</v>
      </c>
      <c r="P81" s="1" t="s">
        <v>1</v>
      </c>
      <c r="Q81">
        <v>3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72">
        <v>75</v>
      </c>
      <c r="B82" s="109">
        <v>5</v>
      </c>
      <c r="C82">
        <v>11</v>
      </c>
      <c r="D82" s="122">
        <v>44751</v>
      </c>
      <c r="E82" s="2" t="s">
        <v>62</v>
      </c>
      <c r="F82" s="136" t="s">
        <v>0</v>
      </c>
      <c r="G82" s="2" t="s">
        <v>70</v>
      </c>
      <c r="H82" s="149">
        <v>0</v>
      </c>
      <c r="I82" s="2" t="s">
        <v>108</v>
      </c>
      <c r="K82" s="2" t="s">
        <v>89</v>
      </c>
      <c r="L82" t="s">
        <v>0</v>
      </c>
      <c r="M82" s="2" t="s">
        <v>97</v>
      </c>
      <c r="O82">
        <v>3</v>
      </c>
      <c r="P82" s="1" t="s">
        <v>1</v>
      </c>
      <c r="Q82">
        <v>4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72">
        <v>76</v>
      </c>
      <c r="B83" s="109">
        <v>5</v>
      </c>
      <c r="C83">
        <v>12</v>
      </c>
      <c r="D83" s="122">
        <v>44751</v>
      </c>
      <c r="E83" s="2" t="s">
        <v>62</v>
      </c>
      <c r="F83" s="136" t="s">
        <v>0</v>
      </c>
      <c r="G83" s="2" t="s">
        <v>70</v>
      </c>
      <c r="H83" s="149"/>
      <c r="I83" s="2" t="s">
        <v>108</v>
      </c>
      <c r="K83" s="2" t="s">
        <v>88</v>
      </c>
      <c r="L83" t="s">
        <v>0</v>
      </c>
      <c r="M83" s="2" t="s">
        <v>101</v>
      </c>
      <c r="O83">
        <v>4</v>
      </c>
      <c r="P83" s="1" t="s">
        <v>1</v>
      </c>
      <c r="Q83">
        <v>3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72">
        <v>77</v>
      </c>
      <c r="B84" s="109">
        <v>5</v>
      </c>
      <c r="C84">
        <v>13</v>
      </c>
      <c r="D84" s="122">
        <v>44751</v>
      </c>
      <c r="E84" s="2" t="s">
        <v>62</v>
      </c>
      <c r="F84" s="136" t="s">
        <v>0</v>
      </c>
      <c r="G84" s="2" t="s">
        <v>70</v>
      </c>
      <c r="H84" s="149"/>
      <c r="I84" s="2" t="s">
        <v>108</v>
      </c>
      <c r="K84" s="2" t="s">
        <v>88</v>
      </c>
      <c r="L84" t="s">
        <v>0</v>
      </c>
      <c r="M84" s="2" t="s">
        <v>96</v>
      </c>
      <c r="O84">
        <v>4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72">
        <v>78</v>
      </c>
      <c r="B85" s="109">
        <v>5</v>
      </c>
      <c r="C85">
        <v>14</v>
      </c>
      <c r="D85" s="122">
        <v>44751</v>
      </c>
      <c r="E85" s="2" t="s">
        <v>62</v>
      </c>
      <c r="F85" s="136" t="s">
        <v>0</v>
      </c>
      <c r="G85" s="2" t="s">
        <v>70</v>
      </c>
      <c r="H85" s="149">
        <v>0</v>
      </c>
      <c r="I85" s="2" t="s">
        <v>108</v>
      </c>
      <c r="K85" s="2" t="s">
        <v>90</v>
      </c>
      <c r="L85" t="s">
        <v>0</v>
      </c>
      <c r="M85" s="2" t="s">
        <v>98</v>
      </c>
      <c r="O85">
        <v>2</v>
      </c>
      <c r="P85" s="1" t="s">
        <v>1</v>
      </c>
      <c r="Q85">
        <v>5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72">
        <v>79</v>
      </c>
      <c r="B86" s="109">
        <v>5</v>
      </c>
      <c r="C86">
        <v>15</v>
      </c>
      <c r="D86" s="122">
        <v>44751</v>
      </c>
      <c r="E86" s="2" t="s">
        <v>62</v>
      </c>
      <c r="F86" s="136" t="s">
        <v>0</v>
      </c>
      <c r="G86" s="2" t="s">
        <v>70</v>
      </c>
      <c r="H86" s="149"/>
      <c r="I86" s="2" t="s">
        <v>108</v>
      </c>
      <c r="K86" s="2" t="s">
        <v>87</v>
      </c>
      <c r="L86" t="s">
        <v>0</v>
      </c>
      <c r="M86" s="2" t="s">
        <v>97</v>
      </c>
      <c r="O86">
        <v>2</v>
      </c>
      <c r="P86" s="1" t="s">
        <v>1</v>
      </c>
      <c r="Q86">
        <v>2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372">
        <v>80</v>
      </c>
      <c r="B87" s="109">
        <v>5</v>
      </c>
      <c r="C87">
        <v>16</v>
      </c>
      <c r="D87" s="122">
        <v>44751</v>
      </c>
      <c r="E87" s="2" t="s">
        <v>62</v>
      </c>
      <c r="F87" s="136" t="s">
        <v>0</v>
      </c>
      <c r="G87" s="2" t="s">
        <v>70</v>
      </c>
      <c r="H87" s="149"/>
      <c r="I87" s="2" t="s">
        <v>108</v>
      </c>
      <c r="K87" s="2" t="s">
        <v>89</v>
      </c>
      <c r="L87" t="s">
        <v>0</v>
      </c>
      <c r="M87" s="2" t="s">
        <v>101</v>
      </c>
      <c r="O87">
        <v>5</v>
      </c>
      <c r="P87" s="1" t="s">
        <v>1</v>
      </c>
      <c r="Q87">
        <v>2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72">
        <v>81</v>
      </c>
      <c r="B88" s="109">
        <v>6</v>
      </c>
      <c r="C88">
        <v>1</v>
      </c>
      <c r="D88" s="122">
        <v>44746</v>
      </c>
      <c r="E88" s="2" t="s">
        <v>70</v>
      </c>
      <c r="F88" s="136" t="s">
        <v>0</v>
      </c>
      <c r="G88" s="2" t="s">
        <v>58</v>
      </c>
      <c r="H88" s="149">
        <v>0</v>
      </c>
      <c r="I88" s="2" t="s">
        <v>108</v>
      </c>
      <c r="K88" s="2" t="s">
        <v>97</v>
      </c>
      <c r="L88" t="s">
        <v>0</v>
      </c>
      <c r="M88" s="2" t="s">
        <v>86</v>
      </c>
      <c r="O88">
        <v>1</v>
      </c>
      <c r="P88" s="1" t="s">
        <v>1</v>
      </c>
      <c r="Q88">
        <v>5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72">
        <v>82</v>
      </c>
      <c r="B89" s="109">
        <v>6</v>
      </c>
      <c r="C89">
        <v>2</v>
      </c>
      <c r="D89" s="122">
        <v>44746</v>
      </c>
      <c r="E89" s="2" t="s">
        <v>70</v>
      </c>
      <c r="F89" s="136" t="s">
        <v>0</v>
      </c>
      <c r="G89" s="2" t="s">
        <v>58</v>
      </c>
      <c r="H89" s="149">
        <v>0</v>
      </c>
      <c r="I89" s="2" t="s">
        <v>108</v>
      </c>
      <c r="K89" s="2" t="s">
        <v>101</v>
      </c>
      <c r="L89" t="s">
        <v>0</v>
      </c>
      <c r="M89" s="2" t="s">
        <v>83</v>
      </c>
      <c r="O89">
        <v>2</v>
      </c>
      <c r="P89" s="1" t="s">
        <v>1</v>
      </c>
      <c r="Q89">
        <v>5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72">
        <v>83</v>
      </c>
      <c r="B90" s="109">
        <v>6</v>
      </c>
      <c r="C90">
        <v>3</v>
      </c>
      <c r="D90" s="122">
        <v>44746</v>
      </c>
      <c r="E90" s="2" t="s">
        <v>70</v>
      </c>
      <c r="F90" s="136" t="s">
        <v>0</v>
      </c>
      <c r="G90" s="2" t="s">
        <v>58</v>
      </c>
      <c r="H90" s="149"/>
      <c r="I90" s="2" t="s">
        <v>108</v>
      </c>
      <c r="K90" s="2" t="s">
        <v>96</v>
      </c>
      <c r="L90" t="s">
        <v>0</v>
      </c>
      <c r="M90" s="2" t="s">
        <v>85</v>
      </c>
      <c r="O90">
        <v>6</v>
      </c>
      <c r="P90" s="1" t="s">
        <v>1</v>
      </c>
      <c r="Q90">
        <v>5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72">
        <v>84</v>
      </c>
      <c r="B91" s="109">
        <v>6</v>
      </c>
      <c r="C91">
        <v>4</v>
      </c>
      <c r="D91" s="122">
        <v>44746</v>
      </c>
      <c r="E91" s="2" t="s">
        <v>70</v>
      </c>
      <c r="F91" s="136" t="s">
        <v>0</v>
      </c>
      <c r="G91" s="2" t="s">
        <v>58</v>
      </c>
      <c r="H91" s="149"/>
      <c r="I91" s="2" t="s">
        <v>108</v>
      </c>
      <c r="K91" s="2" t="s">
        <v>98</v>
      </c>
      <c r="L91" t="s">
        <v>0</v>
      </c>
      <c r="M91" s="2" t="s">
        <v>84</v>
      </c>
      <c r="O91">
        <v>7</v>
      </c>
      <c r="P91" s="1" t="s">
        <v>1</v>
      </c>
      <c r="Q91">
        <v>5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72">
        <v>85</v>
      </c>
      <c r="B92" s="109">
        <v>6</v>
      </c>
      <c r="C92">
        <v>5</v>
      </c>
      <c r="D92" s="122">
        <v>44746</v>
      </c>
      <c r="E92" s="2" t="s">
        <v>70</v>
      </c>
      <c r="F92" s="136" t="s">
        <v>0</v>
      </c>
      <c r="G92" s="2" t="s">
        <v>58</v>
      </c>
      <c r="H92" s="149">
        <v>0</v>
      </c>
      <c r="I92" s="2" t="s">
        <v>108</v>
      </c>
      <c r="K92" s="2" t="s">
        <v>101</v>
      </c>
      <c r="L92" t="s">
        <v>0</v>
      </c>
      <c r="M92" s="2" t="s">
        <v>86</v>
      </c>
      <c r="O92">
        <v>0</v>
      </c>
      <c r="P92" s="1" t="s">
        <v>1</v>
      </c>
      <c r="Q92">
        <v>1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72">
        <v>86</v>
      </c>
      <c r="B93" s="109">
        <v>6</v>
      </c>
      <c r="C93">
        <v>6</v>
      </c>
      <c r="D93" s="122">
        <v>44746</v>
      </c>
      <c r="E93" s="2" t="s">
        <v>70</v>
      </c>
      <c r="F93" s="136" t="s">
        <v>0</v>
      </c>
      <c r="G93" s="2" t="s">
        <v>58</v>
      </c>
      <c r="H93" s="149">
        <v>0</v>
      </c>
      <c r="I93" s="2" t="s">
        <v>108</v>
      </c>
      <c r="K93" s="2" t="s">
        <v>96</v>
      </c>
      <c r="L93" t="s">
        <v>0</v>
      </c>
      <c r="M93" s="2" t="s">
        <v>83</v>
      </c>
      <c r="O93">
        <v>1</v>
      </c>
      <c r="P93" s="1" t="s">
        <v>1</v>
      </c>
      <c r="Q93">
        <v>3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372">
        <v>87</v>
      </c>
      <c r="B94" s="109">
        <v>6</v>
      </c>
      <c r="C94">
        <v>7</v>
      </c>
      <c r="D94" s="122">
        <v>44746</v>
      </c>
      <c r="E94" s="2" t="s">
        <v>70</v>
      </c>
      <c r="F94" s="136" t="s">
        <v>0</v>
      </c>
      <c r="G94" s="2" t="s">
        <v>58</v>
      </c>
      <c r="H94" s="149"/>
      <c r="I94" s="2" t="s">
        <v>108</v>
      </c>
      <c r="K94" s="2" t="s">
        <v>98</v>
      </c>
      <c r="L94" t="s">
        <v>0</v>
      </c>
      <c r="M94" s="2" t="s">
        <v>85</v>
      </c>
      <c r="O94">
        <v>3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72">
        <v>88</v>
      </c>
      <c r="B95" s="109">
        <v>6</v>
      </c>
      <c r="C95">
        <v>8</v>
      </c>
      <c r="D95" s="122">
        <v>44746</v>
      </c>
      <c r="E95" s="2" t="s">
        <v>70</v>
      </c>
      <c r="F95" s="136" t="s">
        <v>0</v>
      </c>
      <c r="G95" s="2" t="s">
        <v>58</v>
      </c>
      <c r="H95" s="149"/>
      <c r="I95" s="2" t="s">
        <v>108</v>
      </c>
      <c r="K95" s="2" t="s">
        <v>97</v>
      </c>
      <c r="L95" t="s">
        <v>0</v>
      </c>
      <c r="M95" s="2" t="s">
        <v>84</v>
      </c>
      <c r="O95">
        <v>6</v>
      </c>
      <c r="P95" s="1" t="s">
        <v>1</v>
      </c>
      <c r="Q95">
        <v>1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72">
        <v>89</v>
      </c>
      <c r="B96" s="109">
        <v>6</v>
      </c>
      <c r="C96">
        <v>9</v>
      </c>
      <c r="D96" s="122">
        <v>44746</v>
      </c>
      <c r="E96" s="2" t="s">
        <v>70</v>
      </c>
      <c r="F96" s="136" t="s">
        <v>0</v>
      </c>
      <c r="G96" s="2" t="s">
        <v>58</v>
      </c>
      <c r="H96" s="149"/>
      <c r="I96" s="2" t="s">
        <v>108</v>
      </c>
      <c r="K96" s="2" t="s">
        <v>98</v>
      </c>
      <c r="L96" t="s">
        <v>0</v>
      </c>
      <c r="M96" s="2" t="s">
        <v>83</v>
      </c>
      <c r="O96">
        <v>1</v>
      </c>
      <c r="P96" s="1" t="s">
        <v>1</v>
      </c>
      <c r="Q96">
        <v>1</v>
      </c>
      <c r="S96">
        <f t="shared" si="15"/>
        <v>0</v>
      </c>
      <c r="T96">
        <f t="shared" si="16"/>
        <v>1</v>
      </c>
      <c r="U96">
        <f t="shared" si="17"/>
        <v>0</v>
      </c>
    </row>
    <row r="97" spans="1:21" ht="12.75">
      <c r="A97" s="372">
        <v>90</v>
      </c>
      <c r="B97" s="109">
        <v>6</v>
      </c>
      <c r="C97">
        <v>10</v>
      </c>
      <c r="D97" s="122">
        <v>44746</v>
      </c>
      <c r="E97" s="2" t="s">
        <v>70</v>
      </c>
      <c r="F97" s="136" t="s">
        <v>0</v>
      </c>
      <c r="G97" s="2" t="s">
        <v>58</v>
      </c>
      <c r="H97" s="149">
        <v>0</v>
      </c>
      <c r="I97" s="2" t="s">
        <v>108</v>
      </c>
      <c r="K97" s="2" t="s">
        <v>96</v>
      </c>
      <c r="L97" t="s">
        <v>0</v>
      </c>
      <c r="M97" s="2" t="s">
        <v>86</v>
      </c>
      <c r="O97">
        <v>1</v>
      </c>
      <c r="P97" s="1" t="s">
        <v>1</v>
      </c>
      <c r="Q97">
        <v>6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72">
        <v>91</v>
      </c>
      <c r="B98" s="109">
        <v>6</v>
      </c>
      <c r="C98">
        <v>11</v>
      </c>
      <c r="D98" s="122">
        <v>44746</v>
      </c>
      <c r="E98" s="2" t="s">
        <v>70</v>
      </c>
      <c r="F98" s="136" t="s">
        <v>0</v>
      </c>
      <c r="G98" s="2" t="s">
        <v>58</v>
      </c>
      <c r="H98" s="149"/>
      <c r="I98" s="2" t="s">
        <v>108</v>
      </c>
      <c r="K98" s="2" t="s">
        <v>101</v>
      </c>
      <c r="L98" t="s">
        <v>0</v>
      </c>
      <c r="M98" s="2" t="s">
        <v>84</v>
      </c>
      <c r="O98">
        <v>2</v>
      </c>
      <c r="P98" s="1" t="s">
        <v>1</v>
      </c>
      <c r="Q98">
        <v>2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372">
        <v>92</v>
      </c>
      <c r="B99" s="109">
        <v>6</v>
      </c>
      <c r="C99">
        <v>12</v>
      </c>
      <c r="D99" s="122">
        <v>44746</v>
      </c>
      <c r="E99" s="2" t="s">
        <v>70</v>
      </c>
      <c r="F99" s="136" t="s">
        <v>0</v>
      </c>
      <c r="G99" s="2" t="s">
        <v>58</v>
      </c>
      <c r="H99" s="149">
        <v>0</v>
      </c>
      <c r="I99" s="2" t="s">
        <v>108</v>
      </c>
      <c r="K99" s="2" t="s">
        <v>97</v>
      </c>
      <c r="L99" t="s">
        <v>0</v>
      </c>
      <c r="M99" s="2" t="s">
        <v>85</v>
      </c>
      <c r="O99">
        <v>1</v>
      </c>
      <c r="P99" s="1" t="s">
        <v>1</v>
      </c>
      <c r="Q99">
        <v>6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72">
        <v>93</v>
      </c>
      <c r="B100" s="109">
        <v>6</v>
      </c>
      <c r="C100">
        <v>13</v>
      </c>
      <c r="D100" s="122">
        <v>44746</v>
      </c>
      <c r="E100" s="2" t="s">
        <v>70</v>
      </c>
      <c r="F100" s="136" t="s">
        <v>0</v>
      </c>
      <c r="G100" s="2" t="s">
        <v>58</v>
      </c>
      <c r="H100" s="149">
        <v>0</v>
      </c>
      <c r="I100" s="2" t="s">
        <v>108</v>
      </c>
      <c r="K100" s="2" t="s">
        <v>97</v>
      </c>
      <c r="L100" t="s">
        <v>0</v>
      </c>
      <c r="M100" s="2" t="s">
        <v>83</v>
      </c>
      <c r="O100">
        <v>0</v>
      </c>
      <c r="P100" s="1" t="s">
        <v>1</v>
      </c>
      <c r="Q100">
        <v>3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72">
        <v>94</v>
      </c>
      <c r="B101" s="109">
        <v>6</v>
      </c>
      <c r="C101">
        <v>14</v>
      </c>
      <c r="D101" s="122">
        <v>44746</v>
      </c>
      <c r="E101" s="2" t="s">
        <v>70</v>
      </c>
      <c r="F101" s="136" t="s">
        <v>0</v>
      </c>
      <c r="G101" s="2" t="s">
        <v>58</v>
      </c>
      <c r="H101" s="149">
        <v>0</v>
      </c>
      <c r="I101" s="2" t="s">
        <v>108</v>
      </c>
      <c r="K101" s="2" t="s">
        <v>98</v>
      </c>
      <c r="L101" t="s">
        <v>0</v>
      </c>
      <c r="M101" s="2" t="s">
        <v>86</v>
      </c>
      <c r="O101">
        <v>2</v>
      </c>
      <c r="P101" s="1" t="s">
        <v>1</v>
      </c>
      <c r="Q101">
        <v>4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72">
        <v>95</v>
      </c>
      <c r="B102" s="109">
        <v>6</v>
      </c>
      <c r="C102">
        <v>15</v>
      </c>
      <c r="D102" s="122">
        <v>44746</v>
      </c>
      <c r="E102" s="2" t="s">
        <v>70</v>
      </c>
      <c r="F102" s="136" t="s">
        <v>0</v>
      </c>
      <c r="G102" s="2" t="s">
        <v>58</v>
      </c>
      <c r="H102" s="149"/>
      <c r="I102" s="2" t="s">
        <v>108</v>
      </c>
      <c r="K102" s="2" t="s">
        <v>96</v>
      </c>
      <c r="L102" t="s">
        <v>0</v>
      </c>
      <c r="M102" s="2" t="s">
        <v>84</v>
      </c>
      <c r="O102">
        <v>4</v>
      </c>
      <c r="P102" s="1" t="s">
        <v>1</v>
      </c>
      <c r="Q102">
        <v>4</v>
      </c>
      <c r="S102">
        <f t="shared" si="15"/>
        <v>0</v>
      </c>
      <c r="T102">
        <f t="shared" si="16"/>
        <v>1</v>
      </c>
      <c r="U102">
        <f t="shared" si="17"/>
        <v>0</v>
      </c>
    </row>
    <row r="103" spans="1:21" ht="12.75">
      <c r="A103" s="372">
        <v>96</v>
      </c>
      <c r="B103" s="109">
        <v>6</v>
      </c>
      <c r="C103">
        <v>16</v>
      </c>
      <c r="D103" s="122">
        <v>44746</v>
      </c>
      <c r="E103" s="2" t="s">
        <v>70</v>
      </c>
      <c r="F103" s="136" t="s">
        <v>0</v>
      </c>
      <c r="G103" s="2" t="s">
        <v>58</v>
      </c>
      <c r="H103" s="149">
        <v>0</v>
      </c>
      <c r="I103" s="2" t="s">
        <v>108</v>
      </c>
      <c r="K103" s="2" t="s">
        <v>101</v>
      </c>
      <c r="L103" t="s">
        <v>0</v>
      </c>
      <c r="M103" s="2" t="s">
        <v>85</v>
      </c>
      <c r="O103">
        <v>3</v>
      </c>
      <c r="P103" s="1" t="s">
        <v>1</v>
      </c>
      <c r="Q103">
        <v>5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72">
        <v>97</v>
      </c>
      <c r="B104" s="109">
        <v>7</v>
      </c>
      <c r="C104">
        <v>1</v>
      </c>
      <c r="D104" s="122">
        <v>44808</v>
      </c>
      <c r="E104" s="2" t="s">
        <v>66</v>
      </c>
      <c r="F104" s="136" t="s">
        <v>0</v>
      </c>
      <c r="G104" s="2" t="s">
        <v>54</v>
      </c>
      <c r="H104" s="149"/>
      <c r="I104" s="2" t="s">
        <v>108</v>
      </c>
      <c r="K104" s="2" t="s">
        <v>91</v>
      </c>
      <c r="L104" t="s">
        <v>0</v>
      </c>
      <c r="M104" s="2" t="s">
        <v>78</v>
      </c>
      <c r="O104">
        <v>4</v>
      </c>
      <c r="P104" s="1" t="s">
        <v>1</v>
      </c>
      <c r="Q104">
        <v>2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72">
        <v>98</v>
      </c>
      <c r="B105" s="109">
        <v>7</v>
      </c>
      <c r="C105">
        <v>2</v>
      </c>
      <c r="D105" s="122">
        <v>44808</v>
      </c>
      <c r="E105" s="2" t="s">
        <v>66</v>
      </c>
      <c r="F105" s="136" t="s">
        <v>0</v>
      </c>
      <c r="G105" s="2" t="s">
        <v>54</v>
      </c>
      <c r="H105" s="149"/>
      <c r="I105" s="2" t="s">
        <v>108</v>
      </c>
      <c r="K105" s="2" t="s">
        <v>92</v>
      </c>
      <c r="L105" t="s">
        <v>0</v>
      </c>
      <c r="M105" s="2" t="s">
        <v>79</v>
      </c>
      <c r="O105">
        <v>3</v>
      </c>
      <c r="P105" s="1" t="s">
        <v>1</v>
      </c>
      <c r="Q105">
        <v>2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72">
        <v>99</v>
      </c>
      <c r="B106" s="109">
        <v>7</v>
      </c>
      <c r="C106">
        <v>3</v>
      </c>
      <c r="D106" s="122">
        <v>44808</v>
      </c>
      <c r="E106" s="2" t="s">
        <v>66</v>
      </c>
      <c r="F106" s="136" t="s">
        <v>0</v>
      </c>
      <c r="G106" s="2" t="s">
        <v>54</v>
      </c>
      <c r="H106" s="149"/>
      <c r="I106" s="2" t="s">
        <v>108</v>
      </c>
      <c r="K106" s="2" t="s">
        <v>95</v>
      </c>
      <c r="L106" t="s">
        <v>0</v>
      </c>
      <c r="M106" s="2" t="s">
        <v>81</v>
      </c>
      <c r="O106">
        <v>3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72">
        <v>100</v>
      </c>
      <c r="B107" s="109">
        <v>7</v>
      </c>
      <c r="C107">
        <v>4</v>
      </c>
      <c r="D107" s="122">
        <v>44808</v>
      </c>
      <c r="E107" s="2" t="s">
        <v>66</v>
      </c>
      <c r="F107" s="136" t="s">
        <v>0</v>
      </c>
      <c r="G107" s="2" t="s">
        <v>54</v>
      </c>
      <c r="H107" s="149"/>
      <c r="I107" s="2" t="s">
        <v>108</v>
      </c>
      <c r="K107" s="2" t="s">
        <v>121</v>
      </c>
      <c r="L107" t="s">
        <v>0</v>
      </c>
      <c r="M107" s="2" t="s">
        <v>82</v>
      </c>
      <c r="O107">
        <v>5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72">
        <v>101</v>
      </c>
      <c r="B108" s="109">
        <v>7</v>
      </c>
      <c r="C108">
        <v>5</v>
      </c>
      <c r="D108" s="122">
        <v>44808</v>
      </c>
      <c r="E108" s="2" t="s">
        <v>66</v>
      </c>
      <c r="F108" s="136" t="s">
        <v>0</v>
      </c>
      <c r="G108" s="2" t="s">
        <v>54</v>
      </c>
      <c r="H108" s="149"/>
      <c r="I108" s="2" t="s">
        <v>108</v>
      </c>
      <c r="K108" s="2" t="s">
        <v>92</v>
      </c>
      <c r="L108" t="s">
        <v>0</v>
      </c>
      <c r="M108" s="2" t="s">
        <v>78</v>
      </c>
      <c r="O108">
        <v>3</v>
      </c>
      <c r="P108" s="1" t="s">
        <v>1</v>
      </c>
      <c r="Q108">
        <v>3</v>
      </c>
      <c r="S108">
        <f t="shared" si="18"/>
        <v>0</v>
      </c>
      <c r="T108">
        <f t="shared" si="19"/>
        <v>1</v>
      </c>
      <c r="U108">
        <f t="shared" si="20"/>
        <v>0</v>
      </c>
    </row>
    <row r="109" spans="1:21" ht="12.75">
      <c r="A109" s="372">
        <v>102</v>
      </c>
      <c r="B109" s="109">
        <v>7</v>
      </c>
      <c r="C109">
        <v>6</v>
      </c>
      <c r="D109" s="122">
        <v>44808</v>
      </c>
      <c r="E109" s="2" t="s">
        <v>66</v>
      </c>
      <c r="F109" s="136" t="s">
        <v>0</v>
      </c>
      <c r="G109" s="2" t="s">
        <v>54</v>
      </c>
      <c r="H109" s="149">
        <v>0</v>
      </c>
      <c r="I109" s="2" t="s">
        <v>108</v>
      </c>
      <c r="K109" s="2" t="s">
        <v>95</v>
      </c>
      <c r="L109" t="s">
        <v>0</v>
      </c>
      <c r="M109" s="2" t="s">
        <v>79</v>
      </c>
      <c r="O109">
        <v>3</v>
      </c>
      <c r="P109" s="1" t="s">
        <v>1</v>
      </c>
      <c r="Q109">
        <v>4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72">
        <v>103</v>
      </c>
      <c r="B110" s="109">
        <v>7</v>
      </c>
      <c r="C110">
        <v>7</v>
      </c>
      <c r="D110" s="122">
        <v>44808</v>
      </c>
      <c r="E110" s="2" t="s">
        <v>66</v>
      </c>
      <c r="F110" s="136" t="s">
        <v>0</v>
      </c>
      <c r="G110" s="2" t="s">
        <v>54</v>
      </c>
      <c r="H110" s="149"/>
      <c r="I110" s="2" t="s">
        <v>108</v>
      </c>
      <c r="K110" s="2" t="s">
        <v>121</v>
      </c>
      <c r="L110" t="s">
        <v>0</v>
      </c>
      <c r="M110" s="2" t="s">
        <v>81</v>
      </c>
      <c r="O110">
        <v>1</v>
      </c>
      <c r="P110" s="1" t="s">
        <v>1</v>
      </c>
      <c r="Q110">
        <v>1</v>
      </c>
      <c r="S110">
        <f t="shared" si="18"/>
        <v>0</v>
      </c>
      <c r="T110">
        <f t="shared" si="19"/>
        <v>1</v>
      </c>
      <c r="U110">
        <f t="shared" si="20"/>
        <v>0</v>
      </c>
    </row>
    <row r="111" spans="1:21" ht="12.75">
      <c r="A111" s="372">
        <v>104</v>
      </c>
      <c r="B111" s="109">
        <v>7</v>
      </c>
      <c r="C111">
        <v>8</v>
      </c>
      <c r="D111" s="122">
        <v>44808</v>
      </c>
      <c r="E111" s="2" t="s">
        <v>66</v>
      </c>
      <c r="F111" s="136" t="s">
        <v>0</v>
      </c>
      <c r="G111" s="2" t="s">
        <v>54</v>
      </c>
      <c r="H111" s="149">
        <v>0</v>
      </c>
      <c r="I111" s="2" t="s">
        <v>108</v>
      </c>
      <c r="K111" s="2" t="s">
        <v>91</v>
      </c>
      <c r="L111" t="s">
        <v>0</v>
      </c>
      <c r="M111" s="2" t="s">
        <v>82</v>
      </c>
      <c r="O111">
        <v>3</v>
      </c>
      <c r="P111" s="1" t="s">
        <v>1</v>
      </c>
      <c r="Q111">
        <v>5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372">
        <v>105</v>
      </c>
      <c r="B112" s="109">
        <v>7</v>
      </c>
      <c r="C112">
        <v>9</v>
      </c>
      <c r="D112" s="122">
        <v>44808</v>
      </c>
      <c r="E112" s="2" t="s">
        <v>66</v>
      </c>
      <c r="F112" s="136" t="s">
        <v>0</v>
      </c>
      <c r="G112" s="2" t="s">
        <v>54</v>
      </c>
      <c r="H112" s="149">
        <v>0</v>
      </c>
      <c r="I112" s="2" t="s">
        <v>108</v>
      </c>
      <c r="K112" s="2" t="s">
        <v>121</v>
      </c>
      <c r="L112" t="s">
        <v>0</v>
      </c>
      <c r="M112" s="2" t="s">
        <v>79</v>
      </c>
      <c r="O112">
        <v>1</v>
      </c>
      <c r="P112" s="1" t="s">
        <v>1</v>
      </c>
      <c r="Q112">
        <v>4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72">
        <v>106</v>
      </c>
      <c r="B113" s="109">
        <v>7</v>
      </c>
      <c r="C113">
        <v>10</v>
      </c>
      <c r="D113" s="122">
        <v>44808</v>
      </c>
      <c r="E113" s="2" t="s">
        <v>66</v>
      </c>
      <c r="F113" s="136" t="s">
        <v>0</v>
      </c>
      <c r="G113" s="2" t="s">
        <v>54</v>
      </c>
      <c r="H113" s="149"/>
      <c r="I113" s="2" t="s">
        <v>108</v>
      </c>
      <c r="K113" s="2" t="s">
        <v>95</v>
      </c>
      <c r="L113" t="s">
        <v>0</v>
      </c>
      <c r="M113" s="2" t="s">
        <v>78</v>
      </c>
      <c r="O113">
        <v>4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72">
        <v>107</v>
      </c>
      <c r="B114" s="109">
        <v>7</v>
      </c>
      <c r="C114">
        <v>11</v>
      </c>
      <c r="D114" s="122">
        <v>44808</v>
      </c>
      <c r="E114" s="2" t="s">
        <v>66</v>
      </c>
      <c r="F114" s="136" t="s">
        <v>0</v>
      </c>
      <c r="G114" s="2" t="s">
        <v>54</v>
      </c>
      <c r="H114" s="149"/>
      <c r="I114" s="2" t="s">
        <v>108</v>
      </c>
      <c r="K114" s="2" t="s">
        <v>92</v>
      </c>
      <c r="L114" t="s">
        <v>0</v>
      </c>
      <c r="M114" s="2" t="s">
        <v>82</v>
      </c>
      <c r="O114">
        <v>4</v>
      </c>
      <c r="P114" s="1" t="s">
        <v>1</v>
      </c>
      <c r="Q114">
        <v>3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72">
        <v>108</v>
      </c>
      <c r="B115" s="109">
        <v>7</v>
      </c>
      <c r="C115">
        <v>12</v>
      </c>
      <c r="D115" s="122">
        <v>44808</v>
      </c>
      <c r="E115" s="2" t="s">
        <v>66</v>
      </c>
      <c r="F115" s="136" t="s">
        <v>0</v>
      </c>
      <c r="G115" s="2" t="s">
        <v>54</v>
      </c>
      <c r="H115" s="149">
        <v>0</v>
      </c>
      <c r="I115" s="2" t="s">
        <v>108</v>
      </c>
      <c r="K115" s="2" t="s">
        <v>91</v>
      </c>
      <c r="L115" t="s">
        <v>0</v>
      </c>
      <c r="M115" s="2" t="s">
        <v>81</v>
      </c>
      <c r="O115">
        <v>2</v>
      </c>
      <c r="P115" s="1" t="s">
        <v>1</v>
      </c>
      <c r="Q115">
        <v>4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72">
        <v>109</v>
      </c>
      <c r="B116" s="109">
        <v>7</v>
      </c>
      <c r="C116">
        <v>13</v>
      </c>
      <c r="D116" s="122">
        <v>44808</v>
      </c>
      <c r="E116" s="2" t="s">
        <v>66</v>
      </c>
      <c r="F116" s="136" t="s">
        <v>0</v>
      </c>
      <c r="G116" s="2" t="s">
        <v>54</v>
      </c>
      <c r="H116" s="149">
        <v>0</v>
      </c>
      <c r="I116" s="2" t="s">
        <v>108</v>
      </c>
      <c r="K116" s="2" t="s">
        <v>91</v>
      </c>
      <c r="L116" t="s">
        <v>0</v>
      </c>
      <c r="M116" s="2" t="s">
        <v>79</v>
      </c>
      <c r="O116">
        <v>2</v>
      </c>
      <c r="P116" s="1" t="s">
        <v>1</v>
      </c>
      <c r="Q116">
        <v>4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72">
        <v>110</v>
      </c>
      <c r="B117" s="109">
        <v>7</v>
      </c>
      <c r="C117">
        <v>14</v>
      </c>
      <c r="D117" s="122">
        <v>44808</v>
      </c>
      <c r="E117" s="2" t="s">
        <v>66</v>
      </c>
      <c r="F117" s="136" t="s">
        <v>0</v>
      </c>
      <c r="G117" s="2" t="s">
        <v>54</v>
      </c>
      <c r="H117" s="149">
        <v>0</v>
      </c>
      <c r="I117" s="2" t="s">
        <v>108</v>
      </c>
      <c r="K117" s="2" t="s">
        <v>121</v>
      </c>
      <c r="L117" t="s">
        <v>0</v>
      </c>
      <c r="M117" s="2" t="s">
        <v>78</v>
      </c>
      <c r="O117">
        <v>4</v>
      </c>
      <c r="P117" s="1" t="s">
        <v>1</v>
      </c>
      <c r="Q117">
        <v>6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372">
        <v>111</v>
      </c>
      <c r="B118" s="109">
        <v>7</v>
      </c>
      <c r="C118">
        <v>15</v>
      </c>
      <c r="D118" s="122">
        <v>44808</v>
      </c>
      <c r="E118" s="2" t="s">
        <v>66</v>
      </c>
      <c r="F118" s="136" t="s">
        <v>0</v>
      </c>
      <c r="G118" s="2" t="s">
        <v>54</v>
      </c>
      <c r="H118" s="149">
        <v>0</v>
      </c>
      <c r="I118" s="2" t="s">
        <v>108</v>
      </c>
      <c r="K118" s="2" t="s">
        <v>95</v>
      </c>
      <c r="L118" t="s">
        <v>0</v>
      </c>
      <c r="M118" s="2" t="s">
        <v>82</v>
      </c>
      <c r="O118">
        <v>3</v>
      </c>
      <c r="P118" s="1" t="s">
        <v>1</v>
      </c>
      <c r="Q118">
        <v>4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372">
        <v>112</v>
      </c>
      <c r="B119" s="109">
        <v>7</v>
      </c>
      <c r="C119">
        <v>16</v>
      </c>
      <c r="D119" s="122">
        <v>44808</v>
      </c>
      <c r="E119" s="2" t="s">
        <v>66</v>
      </c>
      <c r="F119" s="136" t="s">
        <v>0</v>
      </c>
      <c r="G119" s="2" t="s">
        <v>54</v>
      </c>
      <c r="H119" s="149"/>
      <c r="I119" s="2" t="s">
        <v>108</v>
      </c>
      <c r="K119" s="2" t="s">
        <v>92</v>
      </c>
      <c r="L119" t="s">
        <v>0</v>
      </c>
      <c r="M119" s="2" t="s">
        <v>81</v>
      </c>
      <c r="O119">
        <v>6</v>
      </c>
      <c r="P119" s="1" t="s">
        <v>1</v>
      </c>
      <c r="Q119">
        <v>2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72">
        <v>113</v>
      </c>
      <c r="B120" s="109">
        <v>8</v>
      </c>
      <c r="C120">
        <v>1</v>
      </c>
      <c r="D120" s="122">
        <v>44808</v>
      </c>
      <c r="E120" s="2" t="s">
        <v>54</v>
      </c>
      <c r="F120" s="136" t="s">
        <v>0</v>
      </c>
      <c r="G120" s="2" t="s">
        <v>70</v>
      </c>
      <c r="H120" s="149"/>
      <c r="I120" s="2" t="s">
        <v>108</v>
      </c>
      <c r="K120" s="2" t="s">
        <v>82</v>
      </c>
      <c r="L120" t="s">
        <v>0</v>
      </c>
      <c r="M120" s="2" t="s">
        <v>97</v>
      </c>
      <c r="O120">
        <v>7</v>
      </c>
      <c r="P120" s="1" t="s">
        <v>1</v>
      </c>
      <c r="Q120">
        <v>4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72">
        <v>114</v>
      </c>
      <c r="B121" s="109">
        <v>8</v>
      </c>
      <c r="C121">
        <v>2</v>
      </c>
      <c r="D121" s="122">
        <v>44808</v>
      </c>
      <c r="E121" s="2" t="s">
        <v>54</v>
      </c>
      <c r="F121" s="136" t="s">
        <v>0</v>
      </c>
      <c r="G121" s="2" t="s">
        <v>70</v>
      </c>
      <c r="H121" s="149">
        <v>0</v>
      </c>
      <c r="I121" s="2" t="s">
        <v>108</v>
      </c>
      <c r="K121" s="2" t="s">
        <v>79</v>
      </c>
      <c r="L121" t="s">
        <v>0</v>
      </c>
      <c r="M121" s="2" t="s">
        <v>96</v>
      </c>
      <c r="O121">
        <v>1</v>
      </c>
      <c r="P121" s="1" t="s">
        <v>1</v>
      </c>
      <c r="Q121">
        <v>3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372">
        <v>115</v>
      </c>
      <c r="B122" s="109">
        <v>8</v>
      </c>
      <c r="C122">
        <v>3</v>
      </c>
      <c r="D122" s="122">
        <v>44808</v>
      </c>
      <c r="E122" s="2" t="s">
        <v>54</v>
      </c>
      <c r="F122" s="136" t="s">
        <v>0</v>
      </c>
      <c r="G122" s="2" t="s">
        <v>70</v>
      </c>
      <c r="H122" s="149"/>
      <c r="I122" s="2" t="s">
        <v>108</v>
      </c>
      <c r="K122" s="2" t="s">
        <v>81</v>
      </c>
      <c r="L122" t="s">
        <v>0</v>
      </c>
      <c r="M122" s="2" t="s">
        <v>100</v>
      </c>
      <c r="O122">
        <v>7</v>
      </c>
      <c r="P122" s="1" t="s">
        <v>1</v>
      </c>
      <c r="Q122">
        <v>3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72">
        <v>116</v>
      </c>
      <c r="B123" s="109">
        <v>8</v>
      </c>
      <c r="C123">
        <v>4</v>
      </c>
      <c r="D123" s="122">
        <v>44808</v>
      </c>
      <c r="E123" s="2" t="s">
        <v>54</v>
      </c>
      <c r="F123" s="136" t="s">
        <v>0</v>
      </c>
      <c r="G123" s="2" t="s">
        <v>70</v>
      </c>
      <c r="H123" s="149"/>
      <c r="I123" s="2" t="s">
        <v>108</v>
      </c>
      <c r="K123" s="2" t="s">
        <v>80</v>
      </c>
      <c r="L123" t="s">
        <v>0</v>
      </c>
      <c r="M123" s="2" t="s">
        <v>101</v>
      </c>
      <c r="O123">
        <v>2</v>
      </c>
      <c r="P123" s="1" t="s">
        <v>1</v>
      </c>
      <c r="Q123">
        <v>2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372">
        <v>117</v>
      </c>
      <c r="B124" s="109">
        <v>8</v>
      </c>
      <c r="C124">
        <v>5</v>
      </c>
      <c r="D124" s="122">
        <v>44808</v>
      </c>
      <c r="E124" s="2" t="s">
        <v>54</v>
      </c>
      <c r="F124" s="136" t="s">
        <v>0</v>
      </c>
      <c r="G124" s="2" t="s">
        <v>70</v>
      </c>
      <c r="H124" s="149"/>
      <c r="I124" s="2" t="s">
        <v>108</v>
      </c>
      <c r="K124" s="2" t="s">
        <v>79</v>
      </c>
      <c r="L124" t="s">
        <v>0</v>
      </c>
      <c r="M124" s="2" t="s">
        <v>97</v>
      </c>
      <c r="O124">
        <v>6</v>
      </c>
      <c r="P124" s="1" t="s">
        <v>1</v>
      </c>
      <c r="Q124">
        <v>3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72">
        <v>118</v>
      </c>
      <c r="B125" s="109">
        <v>8</v>
      </c>
      <c r="C125">
        <v>6</v>
      </c>
      <c r="D125" s="122">
        <v>44808</v>
      </c>
      <c r="E125" s="2" t="s">
        <v>54</v>
      </c>
      <c r="F125" s="136" t="s">
        <v>0</v>
      </c>
      <c r="G125" s="2" t="s">
        <v>70</v>
      </c>
      <c r="H125" s="149"/>
      <c r="I125" s="2" t="s">
        <v>108</v>
      </c>
      <c r="K125" s="2" t="s">
        <v>81</v>
      </c>
      <c r="L125" t="s">
        <v>0</v>
      </c>
      <c r="M125" s="2" t="s">
        <v>96</v>
      </c>
      <c r="O125">
        <v>2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72">
        <v>119</v>
      </c>
      <c r="B126" s="109">
        <v>8</v>
      </c>
      <c r="C126">
        <v>7</v>
      </c>
      <c r="D126" s="122">
        <v>44808</v>
      </c>
      <c r="E126" s="2" t="s">
        <v>54</v>
      </c>
      <c r="F126" s="136" t="s">
        <v>0</v>
      </c>
      <c r="G126" s="2" t="s">
        <v>70</v>
      </c>
      <c r="H126" s="149"/>
      <c r="I126" s="2" t="s">
        <v>108</v>
      </c>
      <c r="K126" s="2" t="s">
        <v>80</v>
      </c>
      <c r="L126" t="s">
        <v>0</v>
      </c>
      <c r="M126" s="2" t="s">
        <v>100</v>
      </c>
      <c r="O126">
        <v>4</v>
      </c>
      <c r="P126" s="1" t="s">
        <v>1</v>
      </c>
      <c r="Q126">
        <v>3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72">
        <v>120</v>
      </c>
      <c r="B127" s="109">
        <v>8</v>
      </c>
      <c r="C127">
        <v>8</v>
      </c>
      <c r="D127" s="122">
        <v>44808</v>
      </c>
      <c r="E127" s="2" t="s">
        <v>54</v>
      </c>
      <c r="F127" s="136" t="s">
        <v>0</v>
      </c>
      <c r="G127" s="2" t="s">
        <v>70</v>
      </c>
      <c r="H127" s="149"/>
      <c r="I127" s="2" t="s">
        <v>108</v>
      </c>
      <c r="K127" s="2" t="s">
        <v>82</v>
      </c>
      <c r="L127" t="s">
        <v>0</v>
      </c>
      <c r="M127" s="2" t="s">
        <v>101</v>
      </c>
      <c r="O127">
        <v>6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72">
        <v>121</v>
      </c>
      <c r="B128" s="109">
        <v>8</v>
      </c>
      <c r="C128">
        <v>9</v>
      </c>
      <c r="D128" s="122">
        <v>44808</v>
      </c>
      <c r="E128" s="2" t="s">
        <v>54</v>
      </c>
      <c r="F128" s="136" t="s">
        <v>0</v>
      </c>
      <c r="G128" s="2" t="s">
        <v>70</v>
      </c>
      <c r="H128" s="149">
        <v>0</v>
      </c>
      <c r="I128" s="2" t="s">
        <v>108</v>
      </c>
      <c r="K128" s="2" t="s">
        <v>80</v>
      </c>
      <c r="L128" t="s">
        <v>0</v>
      </c>
      <c r="M128" s="2" t="s">
        <v>96</v>
      </c>
      <c r="O128">
        <v>1</v>
      </c>
      <c r="P128" s="1" t="s">
        <v>1</v>
      </c>
      <c r="Q128">
        <v>3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72">
        <v>122</v>
      </c>
      <c r="B129" s="109">
        <v>8</v>
      </c>
      <c r="C129">
        <v>10</v>
      </c>
      <c r="D129" s="122">
        <v>44808</v>
      </c>
      <c r="E129" s="2" t="s">
        <v>54</v>
      </c>
      <c r="F129" s="136" t="s">
        <v>0</v>
      </c>
      <c r="G129" s="2" t="s">
        <v>70</v>
      </c>
      <c r="H129" s="149"/>
      <c r="I129" s="2" t="s">
        <v>108</v>
      </c>
      <c r="K129" s="2" t="s">
        <v>81</v>
      </c>
      <c r="L129" t="s">
        <v>0</v>
      </c>
      <c r="M129" s="2" t="s">
        <v>97</v>
      </c>
      <c r="O129">
        <v>4</v>
      </c>
      <c r="P129" s="1" t="s">
        <v>1</v>
      </c>
      <c r="Q129">
        <v>2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72">
        <v>123</v>
      </c>
      <c r="B130" s="109">
        <v>8</v>
      </c>
      <c r="C130">
        <v>11</v>
      </c>
      <c r="D130" s="122">
        <v>44808</v>
      </c>
      <c r="E130" s="2" t="s">
        <v>54</v>
      </c>
      <c r="F130" s="136" t="s">
        <v>0</v>
      </c>
      <c r="G130" s="2" t="s">
        <v>70</v>
      </c>
      <c r="H130" s="149"/>
      <c r="I130" s="2" t="s">
        <v>108</v>
      </c>
      <c r="K130" s="2" t="s">
        <v>79</v>
      </c>
      <c r="L130" t="s">
        <v>0</v>
      </c>
      <c r="M130" s="2" t="s">
        <v>101</v>
      </c>
      <c r="O130">
        <v>3</v>
      </c>
      <c r="P130" s="1" t="s">
        <v>1</v>
      </c>
      <c r="Q130">
        <v>3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 ht="12.75">
      <c r="A131" s="372">
        <v>124</v>
      </c>
      <c r="B131" s="109">
        <v>8</v>
      </c>
      <c r="C131">
        <v>12</v>
      </c>
      <c r="D131" s="122">
        <v>44808</v>
      </c>
      <c r="E131" s="2" t="s">
        <v>54</v>
      </c>
      <c r="F131" s="136" t="s">
        <v>0</v>
      </c>
      <c r="G131" s="2" t="s">
        <v>70</v>
      </c>
      <c r="H131" s="149"/>
      <c r="I131" s="2" t="s">
        <v>108</v>
      </c>
      <c r="K131" s="2" t="s">
        <v>82</v>
      </c>
      <c r="L131" t="s">
        <v>0</v>
      </c>
      <c r="M131" s="2" t="s">
        <v>100</v>
      </c>
      <c r="O131">
        <v>2</v>
      </c>
      <c r="P131" s="1" t="s">
        <v>1</v>
      </c>
      <c r="Q131">
        <v>2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372">
        <v>125</v>
      </c>
      <c r="B132" s="109">
        <v>8</v>
      </c>
      <c r="C132">
        <v>13</v>
      </c>
      <c r="D132" s="122">
        <v>44808</v>
      </c>
      <c r="E132" s="2" t="s">
        <v>54</v>
      </c>
      <c r="F132" s="136" t="s">
        <v>0</v>
      </c>
      <c r="G132" s="2" t="s">
        <v>70</v>
      </c>
      <c r="H132" s="149"/>
      <c r="I132" s="2" t="s">
        <v>108</v>
      </c>
      <c r="K132" s="2" t="s">
        <v>82</v>
      </c>
      <c r="L132" t="s">
        <v>0</v>
      </c>
      <c r="M132" s="2" t="s">
        <v>96</v>
      </c>
      <c r="O132">
        <v>6</v>
      </c>
      <c r="P132" s="1" t="s">
        <v>1</v>
      </c>
      <c r="Q132">
        <v>1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72">
        <v>126</v>
      </c>
      <c r="B133" s="109">
        <v>8</v>
      </c>
      <c r="C133">
        <v>14</v>
      </c>
      <c r="D133" s="122">
        <v>44808</v>
      </c>
      <c r="E133" s="2" t="s">
        <v>54</v>
      </c>
      <c r="F133" s="136" t="s">
        <v>0</v>
      </c>
      <c r="G133" s="2" t="s">
        <v>70</v>
      </c>
      <c r="H133" s="149"/>
      <c r="I133" s="2" t="s">
        <v>108</v>
      </c>
      <c r="K133" s="2" t="s">
        <v>80</v>
      </c>
      <c r="L133" t="s">
        <v>0</v>
      </c>
      <c r="M133" s="2" t="s">
        <v>97</v>
      </c>
      <c r="O133">
        <v>2</v>
      </c>
      <c r="P133" s="1" t="s">
        <v>1</v>
      </c>
      <c r="Q133">
        <v>2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372">
        <v>127</v>
      </c>
      <c r="B134" s="109">
        <v>8</v>
      </c>
      <c r="C134">
        <v>15</v>
      </c>
      <c r="D134" s="122">
        <v>44808</v>
      </c>
      <c r="E134" s="2" t="s">
        <v>54</v>
      </c>
      <c r="F134" s="136" t="s">
        <v>0</v>
      </c>
      <c r="G134" s="2" t="s">
        <v>70</v>
      </c>
      <c r="H134" s="149"/>
      <c r="I134" s="2" t="s">
        <v>108</v>
      </c>
      <c r="K134" s="2" t="s">
        <v>81</v>
      </c>
      <c r="L134" t="s">
        <v>0</v>
      </c>
      <c r="M134" s="2" t="s">
        <v>101</v>
      </c>
      <c r="O134">
        <v>4</v>
      </c>
      <c r="P134" s="1" t="s">
        <v>1</v>
      </c>
      <c r="Q134">
        <v>0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72">
        <v>128</v>
      </c>
      <c r="B135" s="109">
        <v>8</v>
      </c>
      <c r="C135">
        <v>16</v>
      </c>
      <c r="D135" s="122">
        <v>44808</v>
      </c>
      <c r="E135" s="2" t="s">
        <v>54</v>
      </c>
      <c r="F135" s="136" t="s">
        <v>0</v>
      </c>
      <c r="G135" s="2" t="s">
        <v>70</v>
      </c>
      <c r="H135" s="149"/>
      <c r="I135" s="2" t="s">
        <v>108</v>
      </c>
      <c r="K135" s="2" t="s">
        <v>79</v>
      </c>
      <c r="L135" t="s">
        <v>0</v>
      </c>
      <c r="M135" s="2" t="s">
        <v>100</v>
      </c>
      <c r="O135">
        <v>7</v>
      </c>
      <c r="P135" s="1" t="s">
        <v>1</v>
      </c>
      <c r="Q135">
        <v>0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72">
        <v>129</v>
      </c>
      <c r="B136" s="109">
        <v>9</v>
      </c>
      <c r="C136">
        <v>1</v>
      </c>
      <c r="D136" s="122">
        <v>44808</v>
      </c>
      <c r="E136" s="2" t="s">
        <v>70</v>
      </c>
      <c r="F136" s="136" t="s">
        <v>0</v>
      </c>
      <c r="G136" s="2" t="s">
        <v>66</v>
      </c>
      <c r="H136" s="149"/>
      <c r="I136" s="2" t="s">
        <v>108</v>
      </c>
      <c r="K136" s="2" t="s">
        <v>97</v>
      </c>
      <c r="L136" t="s">
        <v>0</v>
      </c>
      <c r="M136" s="2" t="s">
        <v>92</v>
      </c>
      <c r="O136">
        <v>1</v>
      </c>
      <c r="P136" s="1" t="s">
        <v>1</v>
      </c>
      <c r="Q136">
        <v>1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372">
        <v>130</v>
      </c>
      <c r="B137" s="109">
        <v>9</v>
      </c>
      <c r="C137">
        <v>2</v>
      </c>
      <c r="D137" s="122">
        <v>44808</v>
      </c>
      <c r="E137" s="2" t="s">
        <v>70</v>
      </c>
      <c r="F137" s="136" t="s">
        <v>0</v>
      </c>
      <c r="G137" s="2" t="s">
        <v>66</v>
      </c>
      <c r="H137" s="149"/>
      <c r="I137" s="2" t="s">
        <v>108</v>
      </c>
      <c r="K137" s="2" t="s">
        <v>96</v>
      </c>
      <c r="L137" t="s">
        <v>0</v>
      </c>
      <c r="M137" s="2" t="s">
        <v>121</v>
      </c>
      <c r="O137">
        <v>2</v>
      </c>
      <c r="P137" s="1" t="s">
        <v>1</v>
      </c>
      <c r="Q137">
        <v>2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372">
        <v>131</v>
      </c>
      <c r="B138" s="109">
        <v>9</v>
      </c>
      <c r="C138">
        <v>3</v>
      </c>
      <c r="D138" s="122">
        <v>44808</v>
      </c>
      <c r="E138" s="2" t="s">
        <v>70</v>
      </c>
      <c r="F138" s="136" t="s">
        <v>0</v>
      </c>
      <c r="G138" s="2" t="s">
        <v>66</v>
      </c>
      <c r="H138" s="149">
        <v>0</v>
      </c>
      <c r="I138" s="2" t="s">
        <v>108</v>
      </c>
      <c r="K138" s="2" t="s">
        <v>101</v>
      </c>
      <c r="L138" t="s">
        <v>0</v>
      </c>
      <c r="M138" s="2" t="s">
        <v>91</v>
      </c>
      <c r="O138">
        <v>4</v>
      </c>
      <c r="P138" s="1" t="s">
        <v>1</v>
      </c>
      <c r="Q138">
        <v>5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72">
        <v>132</v>
      </c>
      <c r="B139" s="109">
        <v>9</v>
      </c>
      <c r="C139">
        <v>4</v>
      </c>
      <c r="D139" s="122">
        <v>44808</v>
      </c>
      <c r="E139" s="2" t="s">
        <v>70</v>
      </c>
      <c r="F139" s="136" t="s">
        <v>0</v>
      </c>
      <c r="G139" s="2" t="s">
        <v>66</v>
      </c>
      <c r="H139" s="149"/>
      <c r="I139" s="2" t="s">
        <v>108</v>
      </c>
      <c r="K139" s="2" t="s">
        <v>100</v>
      </c>
      <c r="L139" t="s">
        <v>0</v>
      </c>
      <c r="M139" s="2" t="s">
        <v>95</v>
      </c>
      <c r="O139">
        <v>5</v>
      </c>
      <c r="P139" s="1" t="s">
        <v>1</v>
      </c>
      <c r="Q139">
        <v>5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 ht="12.75">
      <c r="A140" s="372">
        <v>133</v>
      </c>
      <c r="B140" s="109">
        <v>9</v>
      </c>
      <c r="C140">
        <v>5</v>
      </c>
      <c r="D140" s="122">
        <v>44808</v>
      </c>
      <c r="E140" s="2" t="s">
        <v>70</v>
      </c>
      <c r="F140" s="136" t="s">
        <v>0</v>
      </c>
      <c r="G140" s="2" t="s">
        <v>66</v>
      </c>
      <c r="H140" s="149">
        <v>0</v>
      </c>
      <c r="I140" s="2" t="s">
        <v>108</v>
      </c>
      <c r="K140" s="2" t="s">
        <v>96</v>
      </c>
      <c r="L140" t="s">
        <v>0</v>
      </c>
      <c r="M140" s="2" t="s">
        <v>92</v>
      </c>
      <c r="O140">
        <v>2</v>
      </c>
      <c r="P140" s="1" t="s">
        <v>1</v>
      </c>
      <c r="Q140">
        <v>4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72">
        <v>134</v>
      </c>
      <c r="B141" s="109">
        <v>9</v>
      </c>
      <c r="C141">
        <v>6</v>
      </c>
      <c r="D141" s="122">
        <v>44808</v>
      </c>
      <c r="E141" s="2" t="s">
        <v>70</v>
      </c>
      <c r="F141" s="136" t="s">
        <v>0</v>
      </c>
      <c r="G141" s="2" t="s">
        <v>66</v>
      </c>
      <c r="H141" s="149">
        <v>0</v>
      </c>
      <c r="I141" s="2" t="s">
        <v>108</v>
      </c>
      <c r="K141" s="2" t="s">
        <v>101</v>
      </c>
      <c r="L141" t="s">
        <v>0</v>
      </c>
      <c r="M141" s="2" t="s">
        <v>121</v>
      </c>
      <c r="O141">
        <v>2</v>
      </c>
      <c r="P141" s="1" t="s">
        <v>1</v>
      </c>
      <c r="Q141">
        <v>4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72">
        <v>135</v>
      </c>
      <c r="B142" s="109">
        <v>9</v>
      </c>
      <c r="C142">
        <v>7</v>
      </c>
      <c r="D142" s="122">
        <v>44808</v>
      </c>
      <c r="E142" s="2" t="s">
        <v>70</v>
      </c>
      <c r="F142" s="136" t="s">
        <v>0</v>
      </c>
      <c r="G142" s="2" t="s">
        <v>66</v>
      </c>
      <c r="H142" s="149">
        <v>0</v>
      </c>
      <c r="I142" s="2" t="s">
        <v>108</v>
      </c>
      <c r="K142" s="2" t="s">
        <v>100</v>
      </c>
      <c r="L142" t="s">
        <v>0</v>
      </c>
      <c r="M142" s="2" t="s">
        <v>91</v>
      </c>
      <c r="O142">
        <v>2</v>
      </c>
      <c r="P142" s="1" t="s">
        <v>1</v>
      </c>
      <c r="Q142">
        <v>3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72">
        <v>136</v>
      </c>
      <c r="B143" s="109">
        <v>9</v>
      </c>
      <c r="C143">
        <v>8</v>
      </c>
      <c r="D143" s="122">
        <v>44808</v>
      </c>
      <c r="E143" s="2" t="s">
        <v>70</v>
      </c>
      <c r="F143" s="136" t="s">
        <v>0</v>
      </c>
      <c r="G143" s="2" t="s">
        <v>66</v>
      </c>
      <c r="H143" s="149"/>
      <c r="I143" s="2" t="s">
        <v>108</v>
      </c>
      <c r="K143" s="2" t="s">
        <v>97</v>
      </c>
      <c r="L143" t="s">
        <v>0</v>
      </c>
      <c r="M143" s="2" t="s">
        <v>95</v>
      </c>
      <c r="O143">
        <v>4</v>
      </c>
      <c r="P143" s="1" t="s">
        <v>1</v>
      </c>
      <c r="Q143">
        <v>3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72">
        <v>137</v>
      </c>
      <c r="B144" s="109">
        <v>9</v>
      </c>
      <c r="C144">
        <v>9</v>
      </c>
      <c r="D144" s="122">
        <v>44808</v>
      </c>
      <c r="E144" s="2" t="s">
        <v>70</v>
      </c>
      <c r="F144" s="136" t="s">
        <v>0</v>
      </c>
      <c r="G144" s="2" t="s">
        <v>66</v>
      </c>
      <c r="H144" s="149">
        <v>0</v>
      </c>
      <c r="I144" s="2" t="s">
        <v>108</v>
      </c>
      <c r="K144" s="2" t="s">
        <v>100</v>
      </c>
      <c r="L144" t="s">
        <v>0</v>
      </c>
      <c r="M144" s="2" t="s">
        <v>121</v>
      </c>
      <c r="O144">
        <v>2</v>
      </c>
      <c r="P144" s="1" t="s">
        <v>1</v>
      </c>
      <c r="Q144">
        <v>3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72">
        <v>138</v>
      </c>
      <c r="B145" s="109">
        <v>9</v>
      </c>
      <c r="C145">
        <v>10</v>
      </c>
      <c r="D145" s="122">
        <v>44808</v>
      </c>
      <c r="E145" s="2" t="s">
        <v>70</v>
      </c>
      <c r="F145" s="136" t="s">
        <v>0</v>
      </c>
      <c r="G145" s="2" t="s">
        <v>66</v>
      </c>
      <c r="H145" s="149">
        <v>0</v>
      </c>
      <c r="I145" s="2" t="s">
        <v>108</v>
      </c>
      <c r="K145" s="2" t="s">
        <v>101</v>
      </c>
      <c r="L145" t="s">
        <v>0</v>
      </c>
      <c r="M145" s="2" t="s">
        <v>92</v>
      </c>
      <c r="O145">
        <v>3</v>
      </c>
      <c r="P145" s="1" t="s">
        <v>1</v>
      </c>
      <c r="Q145">
        <v>5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72">
        <v>139</v>
      </c>
      <c r="B146" s="109">
        <v>9</v>
      </c>
      <c r="C146">
        <v>11</v>
      </c>
      <c r="D146" s="122">
        <v>44808</v>
      </c>
      <c r="E146" s="2" t="s">
        <v>70</v>
      </c>
      <c r="F146" s="136" t="s">
        <v>0</v>
      </c>
      <c r="G146" s="2" t="s">
        <v>66</v>
      </c>
      <c r="H146" s="149"/>
      <c r="I146" s="2" t="s">
        <v>108</v>
      </c>
      <c r="K146" s="2" t="s">
        <v>96</v>
      </c>
      <c r="L146" t="s">
        <v>0</v>
      </c>
      <c r="M146" s="2" t="s">
        <v>95</v>
      </c>
      <c r="O146">
        <v>4</v>
      </c>
      <c r="P146" s="1" t="s">
        <v>1</v>
      </c>
      <c r="Q146">
        <v>3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72">
        <v>140</v>
      </c>
      <c r="B147" s="109">
        <v>9</v>
      </c>
      <c r="C147">
        <v>12</v>
      </c>
      <c r="D147" s="122">
        <v>44808</v>
      </c>
      <c r="E147" s="2" t="s">
        <v>70</v>
      </c>
      <c r="F147" s="136" t="s">
        <v>0</v>
      </c>
      <c r="G147" s="2" t="s">
        <v>66</v>
      </c>
      <c r="H147" s="149"/>
      <c r="I147" s="2" t="s">
        <v>108</v>
      </c>
      <c r="K147" s="2" t="s">
        <v>97</v>
      </c>
      <c r="L147" t="s">
        <v>0</v>
      </c>
      <c r="M147" s="2" t="s">
        <v>91</v>
      </c>
      <c r="O147">
        <v>8</v>
      </c>
      <c r="P147" s="1" t="s">
        <v>1</v>
      </c>
      <c r="Q147">
        <v>8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372">
        <v>141</v>
      </c>
      <c r="B148" s="109">
        <v>9</v>
      </c>
      <c r="C148">
        <v>13</v>
      </c>
      <c r="D148" s="122">
        <v>44808</v>
      </c>
      <c r="E148" s="2" t="s">
        <v>70</v>
      </c>
      <c r="F148" s="136" t="s">
        <v>0</v>
      </c>
      <c r="G148" s="2" t="s">
        <v>66</v>
      </c>
      <c r="H148" s="149"/>
      <c r="I148" s="2" t="s">
        <v>108</v>
      </c>
      <c r="K148" s="2" t="s">
        <v>97</v>
      </c>
      <c r="L148" t="s">
        <v>0</v>
      </c>
      <c r="M148" s="2" t="s">
        <v>121</v>
      </c>
      <c r="O148">
        <v>4</v>
      </c>
      <c r="P148" s="1" t="s">
        <v>1</v>
      </c>
      <c r="Q148">
        <v>3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72">
        <v>142</v>
      </c>
      <c r="B149" s="109">
        <v>9</v>
      </c>
      <c r="C149">
        <v>14</v>
      </c>
      <c r="D149" s="122">
        <v>44808</v>
      </c>
      <c r="E149" s="2" t="s">
        <v>70</v>
      </c>
      <c r="F149" s="136" t="s">
        <v>0</v>
      </c>
      <c r="G149" s="2" t="s">
        <v>66</v>
      </c>
      <c r="H149" s="149">
        <v>0</v>
      </c>
      <c r="I149" s="2" t="s">
        <v>108</v>
      </c>
      <c r="K149" s="2" t="s">
        <v>100</v>
      </c>
      <c r="L149" t="s">
        <v>0</v>
      </c>
      <c r="M149" s="2" t="s">
        <v>92</v>
      </c>
      <c r="O149">
        <v>2</v>
      </c>
      <c r="P149" s="1" t="s">
        <v>1</v>
      </c>
      <c r="Q149">
        <v>5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72">
        <v>143</v>
      </c>
      <c r="B150" s="109">
        <v>9</v>
      </c>
      <c r="C150">
        <v>15</v>
      </c>
      <c r="D150" s="122">
        <v>44808</v>
      </c>
      <c r="E150" s="2" t="s">
        <v>70</v>
      </c>
      <c r="F150" s="136" t="s">
        <v>0</v>
      </c>
      <c r="G150" s="2" t="s">
        <v>66</v>
      </c>
      <c r="H150" s="149"/>
      <c r="I150" s="2" t="s">
        <v>108</v>
      </c>
      <c r="K150" s="2" t="s">
        <v>101</v>
      </c>
      <c r="L150" t="s">
        <v>0</v>
      </c>
      <c r="M150" s="2" t="s">
        <v>95</v>
      </c>
      <c r="O150">
        <v>5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72">
        <v>144</v>
      </c>
      <c r="B151" s="109">
        <v>9</v>
      </c>
      <c r="C151">
        <v>16</v>
      </c>
      <c r="D151" s="122">
        <v>44808</v>
      </c>
      <c r="E151" s="2" t="s">
        <v>70</v>
      </c>
      <c r="F151" s="136" t="s">
        <v>0</v>
      </c>
      <c r="G151" s="2" t="s">
        <v>66</v>
      </c>
      <c r="H151" s="149">
        <v>0</v>
      </c>
      <c r="I151" s="2" t="s">
        <v>108</v>
      </c>
      <c r="K151" s="2" t="s">
        <v>96</v>
      </c>
      <c r="L151" t="s">
        <v>0</v>
      </c>
      <c r="M151" s="2" t="s">
        <v>91</v>
      </c>
      <c r="O151">
        <v>3</v>
      </c>
      <c r="P151" s="1" t="s">
        <v>1</v>
      </c>
      <c r="Q151">
        <v>5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72">
        <v>145</v>
      </c>
      <c r="B152" s="109">
        <v>10</v>
      </c>
      <c r="C152">
        <v>1</v>
      </c>
      <c r="D152" s="122">
        <v>44899</v>
      </c>
      <c r="E152" s="2" t="s">
        <v>58</v>
      </c>
      <c r="F152" s="136" t="s">
        <v>0</v>
      </c>
      <c r="G152" s="2" t="s">
        <v>54</v>
      </c>
      <c r="H152" s="149">
        <v>0</v>
      </c>
      <c r="I152" s="2" t="s">
        <v>108</v>
      </c>
      <c r="K152" s="2" t="s">
        <v>84</v>
      </c>
      <c r="L152" t="s">
        <v>0</v>
      </c>
      <c r="M152" s="2" t="s">
        <v>78</v>
      </c>
      <c r="O152">
        <v>0</v>
      </c>
      <c r="P152" s="1" t="s">
        <v>1</v>
      </c>
      <c r="Q152">
        <v>2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72">
        <v>146</v>
      </c>
      <c r="B153" s="109">
        <v>10</v>
      </c>
      <c r="C153">
        <v>2</v>
      </c>
      <c r="D153" s="122">
        <v>44899</v>
      </c>
      <c r="E153" s="2" t="s">
        <v>58</v>
      </c>
      <c r="F153" s="136" t="s">
        <v>0</v>
      </c>
      <c r="G153" s="2" t="s">
        <v>54</v>
      </c>
      <c r="H153" s="149">
        <v>0</v>
      </c>
      <c r="I153" s="2" t="s">
        <v>108</v>
      </c>
      <c r="K153" s="2" t="s">
        <v>86</v>
      </c>
      <c r="L153" t="s">
        <v>0</v>
      </c>
      <c r="M153" s="2" t="s">
        <v>81</v>
      </c>
      <c r="O153">
        <v>2</v>
      </c>
      <c r="P153" s="1" t="s">
        <v>1</v>
      </c>
      <c r="Q153">
        <v>4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72">
        <v>147</v>
      </c>
      <c r="B154" s="109">
        <v>10</v>
      </c>
      <c r="C154">
        <v>3</v>
      </c>
      <c r="D154" s="122">
        <v>44899</v>
      </c>
      <c r="E154" s="2" t="s">
        <v>58</v>
      </c>
      <c r="F154" s="136" t="s">
        <v>0</v>
      </c>
      <c r="G154" s="2" t="s">
        <v>54</v>
      </c>
      <c r="H154" s="149">
        <v>0</v>
      </c>
      <c r="I154" s="2" t="s">
        <v>108</v>
      </c>
      <c r="K154" s="2" t="s">
        <v>85</v>
      </c>
      <c r="L154" t="s">
        <v>0</v>
      </c>
      <c r="M154" s="2" t="s">
        <v>79</v>
      </c>
      <c r="O154">
        <v>1</v>
      </c>
      <c r="P154" s="1" t="s">
        <v>1</v>
      </c>
      <c r="Q154">
        <v>3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72">
        <v>148</v>
      </c>
      <c r="B155" s="109">
        <v>10</v>
      </c>
      <c r="C155">
        <v>4</v>
      </c>
      <c r="D155" s="122">
        <v>44899</v>
      </c>
      <c r="E155" s="2" t="s">
        <v>58</v>
      </c>
      <c r="F155" s="136" t="s">
        <v>0</v>
      </c>
      <c r="G155" s="2" t="s">
        <v>54</v>
      </c>
      <c r="H155" s="149">
        <v>0</v>
      </c>
      <c r="I155" s="2" t="s">
        <v>108</v>
      </c>
      <c r="K155" s="2" t="s">
        <v>83</v>
      </c>
      <c r="L155" t="s">
        <v>0</v>
      </c>
      <c r="M155" s="2" t="s">
        <v>82</v>
      </c>
      <c r="O155">
        <v>3</v>
      </c>
      <c r="P155" s="1" t="s">
        <v>1</v>
      </c>
      <c r="Q155">
        <v>5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72">
        <v>149</v>
      </c>
      <c r="B156" s="109">
        <v>10</v>
      </c>
      <c r="C156">
        <v>5</v>
      </c>
      <c r="D156" s="122">
        <v>44899</v>
      </c>
      <c r="E156" s="2" t="s">
        <v>58</v>
      </c>
      <c r="F156" s="136" t="s">
        <v>0</v>
      </c>
      <c r="G156" s="2" t="s">
        <v>54</v>
      </c>
      <c r="H156" s="149"/>
      <c r="I156" s="2" t="s">
        <v>108</v>
      </c>
      <c r="K156" s="2" t="s">
        <v>86</v>
      </c>
      <c r="L156" t="s">
        <v>0</v>
      </c>
      <c r="M156" s="2" t="s">
        <v>78</v>
      </c>
      <c r="O156">
        <v>2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72">
        <v>150</v>
      </c>
      <c r="B157" s="109">
        <v>10</v>
      </c>
      <c r="C157">
        <v>6</v>
      </c>
      <c r="D157" s="122">
        <v>44899</v>
      </c>
      <c r="E157" s="2" t="s">
        <v>58</v>
      </c>
      <c r="F157" s="136" t="s">
        <v>0</v>
      </c>
      <c r="G157" s="2" t="s">
        <v>54</v>
      </c>
      <c r="H157" s="149"/>
      <c r="I157" s="2" t="s">
        <v>108</v>
      </c>
      <c r="K157" s="2" t="s">
        <v>85</v>
      </c>
      <c r="L157" t="s">
        <v>0</v>
      </c>
      <c r="M157" s="2" t="s">
        <v>81</v>
      </c>
      <c r="O157">
        <v>6</v>
      </c>
      <c r="P157" s="1" t="s">
        <v>1</v>
      </c>
      <c r="Q157">
        <v>6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372">
        <v>151</v>
      </c>
      <c r="B158" s="109">
        <v>10</v>
      </c>
      <c r="C158">
        <v>7</v>
      </c>
      <c r="D158" s="122">
        <v>44899</v>
      </c>
      <c r="E158" s="2" t="s">
        <v>58</v>
      </c>
      <c r="F158" s="136" t="s">
        <v>0</v>
      </c>
      <c r="G158" s="2" t="s">
        <v>54</v>
      </c>
      <c r="H158" s="149"/>
      <c r="I158" s="2" t="s">
        <v>108</v>
      </c>
      <c r="K158" s="2" t="s">
        <v>83</v>
      </c>
      <c r="L158" t="s">
        <v>0</v>
      </c>
      <c r="M158" s="2" t="s">
        <v>79</v>
      </c>
      <c r="O158">
        <v>3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72">
        <v>152</v>
      </c>
      <c r="B159" s="109">
        <v>10</v>
      </c>
      <c r="C159">
        <v>8</v>
      </c>
      <c r="D159" s="122">
        <v>44899</v>
      </c>
      <c r="E159" s="2" t="s">
        <v>58</v>
      </c>
      <c r="F159" s="136" t="s">
        <v>0</v>
      </c>
      <c r="G159" s="2" t="s">
        <v>54</v>
      </c>
      <c r="H159" s="149"/>
      <c r="I159" s="2" t="s">
        <v>108</v>
      </c>
      <c r="K159" s="2" t="s">
        <v>84</v>
      </c>
      <c r="L159" t="s">
        <v>0</v>
      </c>
      <c r="M159" s="2" t="s">
        <v>82</v>
      </c>
      <c r="O159">
        <v>4</v>
      </c>
      <c r="P159" s="1" t="s">
        <v>1</v>
      </c>
      <c r="Q159">
        <v>4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372">
        <v>153</v>
      </c>
      <c r="B160" s="109">
        <v>10</v>
      </c>
      <c r="C160">
        <v>9</v>
      </c>
      <c r="D160" s="122">
        <v>44899</v>
      </c>
      <c r="E160" s="2" t="s">
        <v>58</v>
      </c>
      <c r="F160" s="136" t="s">
        <v>0</v>
      </c>
      <c r="G160" s="2" t="s">
        <v>54</v>
      </c>
      <c r="H160" s="149">
        <v>0</v>
      </c>
      <c r="I160" s="2" t="s">
        <v>108</v>
      </c>
      <c r="K160" s="2" t="s">
        <v>83</v>
      </c>
      <c r="L160" t="s">
        <v>0</v>
      </c>
      <c r="M160" s="2" t="s">
        <v>81</v>
      </c>
      <c r="O160">
        <v>2</v>
      </c>
      <c r="P160" s="1" t="s">
        <v>1</v>
      </c>
      <c r="Q160">
        <v>7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72">
        <v>154</v>
      </c>
      <c r="B161" s="109">
        <v>10</v>
      </c>
      <c r="C161">
        <v>10</v>
      </c>
      <c r="D161" s="122">
        <v>44899</v>
      </c>
      <c r="E161" s="2" t="s">
        <v>58</v>
      </c>
      <c r="F161" s="136" t="s">
        <v>0</v>
      </c>
      <c r="G161" s="2" t="s">
        <v>54</v>
      </c>
      <c r="H161" s="149">
        <v>0</v>
      </c>
      <c r="I161" s="2" t="s">
        <v>108</v>
      </c>
      <c r="K161" s="2" t="s">
        <v>85</v>
      </c>
      <c r="L161" t="s">
        <v>0</v>
      </c>
      <c r="M161" s="2" t="s">
        <v>78</v>
      </c>
      <c r="O161">
        <v>1</v>
      </c>
      <c r="P161" s="1" t="s">
        <v>1</v>
      </c>
      <c r="Q161">
        <v>2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72">
        <v>155</v>
      </c>
      <c r="B162" s="109">
        <v>10</v>
      </c>
      <c r="C162">
        <v>11</v>
      </c>
      <c r="D162" s="122">
        <v>44899</v>
      </c>
      <c r="E162" s="2" t="s">
        <v>58</v>
      </c>
      <c r="F162" s="136" t="s">
        <v>0</v>
      </c>
      <c r="G162" s="2" t="s">
        <v>54</v>
      </c>
      <c r="H162" s="149">
        <v>0</v>
      </c>
      <c r="I162" s="2" t="s">
        <v>108</v>
      </c>
      <c r="K162" s="2" t="s">
        <v>86</v>
      </c>
      <c r="L162" t="s">
        <v>0</v>
      </c>
      <c r="M162" s="2" t="s">
        <v>82</v>
      </c>
      <c r="O162">
        <v>5</v>
      </c>
      <c r="P162" s="1" t="s">
        <v>1</v>
      </c>
      <c r="Q162">
        <v>6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72">
        <v>156</v>
      </c>
      <c r="B163" s="109">
        <v>10</v>
      </c>
      <c r="C163">
        <v>12</v>
      </c>
      <c r="D163" s="122">
        <v>44899</v>
      </c>
      <c r="E163" s="2" t="s">
        <v>58</v>
      </c>
      <c r="F163" s="136" t="s">
        <v>0</v>
      </c>
      <c r="G163" s="2" t="s">
        <v>54</v>
      </c>
      <c r="H163" s="149"/>
      <c r="I163" s="2" t="s">
        <v>108</v>
      </c>
      <c r="K163" s="2" t="s">
        <v>84</v>
      </c>
      <c r="L163" t="s">
        <v>0</v>
      </c>
      <c r="M163" s="2" t="s">
        <v>79</v>
      </c>
      <c r="O163">
        <v>3</v>
      </c>
      <c r="P163" s="1" t="s">
        <v>1</v>
      </c>
      <c r="Q163">
        <v>3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372">
        <v>157</v>
      </c>
      <c r="B164" s="109">
        <v>10</v>
      </c>
      <c r="C164">
        <v>13</v>
      </c>
      <c r="D164" s="122">
        <v>44899</v>
      </c>
      <c r="E164" s="2" t="s">
        <v>58</v>
      </c>
      <c r="F164" s="136" t="s">
        <v>0</v>
      </c>
      <c r="G164" s="2" t="s">
        <v>54</v>
      </c>
      <c r="H164" s="149"/>
      <c r="I164" s="2" t="s">
        <v>108</v>
      </c>
      <c r="K164" s="2" t="s">
        <v>84</v>
      </c>
      <c r="L164" t="s">
        <v>0</v>
      </c>
      <c r="M164" s="2" t="s">
        <v>81</v>
      </c>
      <c r="O164">
        <v>3</v>
      </c>
      <c r="P164" s="1" t="s">
        <v>1</v>
      </c>
      <c r="Q164">
        <v>3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372">
        <v>158</v>
      </c>
      <c r="B165" s="109">
        <v>10</v>
      </c>
      <c r="C165">
        <v>14</v>
      </c>
      <c r="D165" s="122">
        <v>44899</v>
      </c>
      <c r="E165" s="2" t="s">
        <v>58</v>
      </c>
      <c r="F165" s="136" t="s">
        <v>0</v>
      </c>
      <c r="G165" s="2" t="s">
        <v>54</v>
      </c>
      <c r="H165" s="149"/>
      <c r="I165" s="2" t="s">
        <v>108</v>
      </c>
      <c r="K165" s="2" t="s">
        <v>83</v>
      </c>
      <c r="L165" t="s">
        <v>0</v>
      </c>
      <c r="M165" s="2" t="s">
        <v>78</v>
      </c>
      <c r="O165">
        <v>5</v>
      </c>
      <c r="P165" s="1" t="s">
        <v>1</v>
      </c>
      <c r="Q165">
        <v>5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372">
        <v>159</v>
      </c>
      <c r="B166" s="109">
        <v>10</v>
      </c>
      <c r="C166">
        <v>15</v>
      </c>
      <c r="D166" s="122">
        <v>44899</v>
      </c>
      <c r="E166" s="2" t="s">
        <v>58</v>
      </c>
      <c r="F166" s="136" t="s">
        <v>0</v>
      </c>
      <c r="G166" s="2" t="s">
        <v>54</v>
      </c>
      <c r="H166" s="149"/>
      <c r="I166" s="2" t="s">
        <v>108</v>
      </c>
      <c r="K166" s="2" t="s">
        <v>85</v>
      </c>
      <c r="L166" t="s">
        <v>0</v>
      </c>
      <c r="M166" s="2" t="s">
        <v>82</v>
      </c>
      <c r="O166">
        <v>2</v>
      </c>
      <c r="P166" s="1" t="s">
        <v>1</v>
      </c>
      <c r="Q166">
        <v>0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72">
        <v>160</v>
      </c>
      <c r="B167" s="109">
        <v>10</v>
      </c>
      <c r="C167">
        <v>16</v>
      </c>
      <c r="D167" s="122">
        <v>44899</v>
      </c>
      <c r="E167" s="2" t="s">
        <v>58</v>
      </c>
      <c r="F167" s="136" t="s">
        <v>0</v>
      </c>
      <c r="G167" s="2" t="s">
        <v>54</v>
      </c>
      <c r="H167" s="149">
        <v>0</v>
      </c>
      <c r="I167" s="2" t="s">
        <v>108</v>
      </c>
      <c r="K167" s="2" t="s">
        <v>86</v>
      </c>
      <c r="L167" t="s">
        <v>0</v>
      </c>
      <c r="M167" s="2" t="s">
        <v>79</v>
      </c>
      <c r="O167">
        <v>0</v>
      </c>
      <c r="P167" s="1" t="s">
        <v>1</v>
      </c>
      <c r="Q167">
        <v>2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71"/>
      <c r="B168" s="109"/>
      <c r="D168" s="122"/>
      <c r="E168" s="2"/>
      <c r="F168" s="136"/>
      <c r="G168" s="2"/>
      <c r="H168" s="149"/>
      <c r="I168" s="2"/>
      <c r="K168" s="2"/>
      <c r="M168" s="2"/>
      <c r="P168" s="1"/>
      <c r="S168">
        <f t="shared" si="27"/>
        <v>0</v>
      </c>
      <c r="T168">
        <f t="shared" si="28"/>
        <v>0</v>
      </c>
      <c r="U168">
        <f t="shared" si="29"/>
        <v>0</v>
      </c>
    </row>
    <row r="169" spans="1:21" ht="12.75">
      <c r="A169" s="371"/>
      <c r="B169" s="109"/>
      <c r="D169" s="122"/>
      <c r="E169" s="2"/>
      <c r="F169" s="136"/>
      <c r="G169" s="2"/>
      <c r="H169" s="149"/>
      <c r="I169" s="2"/>
      <c r="K169" s="2"/>
      <c r="M169" s="2"/>
      <c r="P169" s="1"/>
      <c r="S169">
        <f>IF(O169&gt;Q169,1,0)</f>
        <v>0</v>
      </c>
      <c r="T169">
        <f>IF(ISNUMBER(Q169),IF(O169=Q169,1,0),0)</f>
        <v>0</v>
      </c>
      <c r="U169">
        <f>IF(O169&lt;Q169,1,0)</f>
        <v>0</v>
      </c>
    </row>
    <row r="170" ht="12.75">
      <c r="A170" s="371"/>
    </row>
    <row r="171" ht="12.75">
      <c r="A171" s="371"/>
    </row>
    <row r="172" ht="12.75">
      <c r="A172" s="371"/>
    </row>
    <row r="173" ht="12.75">
      <c r="A173" s="371"/>
    </row>
    <row r="174" ht="12.75">
      <c r="A174" s="371"/>
    </row>
    <row r="175" ht="12.75">
      <c r="A175" s="371"/>
    </row>
    <row r="176" ht="12.75">
      <c r="A176" s="371"/>
    </row>
    <row r="177" ht="12.75">
      <c r="A177" s="371"/>
    </row>
    <row r="178" ht="12.75">
      <c r="A178" s="371"/>
    </row>
    <row r="179" ht="12.75">
      <c r="A179" s="371"/>
    </row>
    <row r="180" ht="12.75">
      <c r="A180" s="371"/>
    </row>
    <row r="181" ht="12.75">
      <c r="A181" s="371"/>
    </row>
    <row r="182" ht="12.75">
      <c r="A182" s="371"/>
    </row>
    <row r="183" ht="12.75">
      <c r="A183" s="371"/>
    </row>
  </sheetData>
  <sheetProtection/>
  <autoFilter ref="B7:Q16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8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53" t="s">
        <v>14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SUBTOTAL(9,J8:J89)</f>
        <v>124</v>
      </c>
      <c r="K4" s="92">
        <f>SUBTOTAL(9,K8:K89)</f>
        <v>72</v>
      </c>
      <c r="L4" s="92">
        <f>SUBTOTAL(9,L8:L89)</f>
        <v>124</v>
      </c>
      <c r="M4" s="92"/>
      <c r="N4" s="92"/>
      <c r="O4" s="92">
        <f>SUBTOTAL(9,O8:O89)</f>
        <v>320</v>
      </c>
      <c r="P4" s="92" t="s">
        <v>1</v>
      </c>
      <c r="Q4" s="92">
        <f>SUBTOTAL(9,Q8:Q89)</f>
        <v>320</v>
      </c>
      <c r="R4" s="92"/>
      <c r="S4" s="92">
        <f>SUBTOTAL(9,S8:S89)</f>
        <v>1037</v>
      </c>
      <c r="T4" s="92" t="s">
        <v>1</v>
      </c>
      <c r="U4" s="92">
        <f>SUBTOTAL(9,U8:U89)</f>
        <v>1037</v>
      </c>
      <c r="V4" s="92"/>
      <c r="W4" s="93">
        <f>SUBTOTAL(9,W8:W89)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73">
        <v>1</v>
      </c>
      <c r="B8" s="121">
        <v>6</v>
      </c>
      <c r="C8" t="s">
        <v>86</v>
      </c>
      <c r="D8" s="87">
        <v>44746</v>
      </c>
      <c r="E8" t="s">
        <v>58</v>
      </c>
      <c r="F8" s="86" t="s">
        <v>0</v>
      </c>
      <c r="G8" t="s">
        <v>70</v>
      </c>
      <c r="H8" t="s">
        <v>108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16</v>
      </c>
      <c r="T8" t="s">
        <v>1</v>
      </c>
      <c r="U8">
        <v>4</v>
      </c>
      <c r="W8">
        <v>12</v>
      </c>
    </row>
    <row r="9" spans="1:23" ht="12.75">
      <c r="A9" s="373">
        <v>2</v>
      </c>
      <c r="B9" s="121">
        <v>8</v>
      </c>
      <c r="C9" t="s">
        <v>81</v>
      </c>
      <c r="D9" s="87">
        <v>44808</v>
      </c>
      <c r="E9" t="s">
        <v>54</v>
      </c>
      <c r="F9" s="86" t="s">
        <v>0</v>
      </c>
      <c r="G9" t="s">
        <v>70</v>
      </c>
      <c r="H9" t="s">
        <v>108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17</v>
      </c>
      <c r="T9" t="s">
        <v>1</v>
      </c>
      <c r="U9">
        <v>6</v>
      </c>
      <c r="W9">
        <v>11</v>
      </c>
    </row>
    <row r="10" spans="1:23" ht="12.75">
      <c r="A10" s="373">
        <v>3</v>
      </c>
      <c r="B10" s="121">
        <v>2</v>
      </c>
      <c r="C10" t="s">
        <v>95</v>
      </c>
      <c r="D10" s="87">
        <v>44703</v>
      </c>
      <c r="E10" t="s">
        <v>66</v>
      </c>
      <c r="F10" s="86" t="s">
        <v>0</v>
      </c>
      <c r="G10" t="s">
        <v>62</v>
      </c>
      <c r="H10" t="s">
        <v>108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16</v>
      </c>
      <c r="T10" t="s">
        <v>1</v>
      </c>
      <c r="U10">
        <v>6</v>
      </c>
      <c r="W10">
        <v>10</v>
      </c>
    </row>
    <row r="11" spans="1:23" ht="12.75">
      <c r="A11" s="373">
        <v>4</v>
      </c>
      <c r="B11" s="121">
        <v>8</v>
      </c>
      <c r="C11" t="s">
        <v>82</v>
      </c>
      <c r="D11" s="87">
        <v>44808</v>
      </c>
      <c r="E11" t="s">
        <v>54</v>
      </c>
      <c r="F11" s="86" t="s">
        <v>0</v>
      </c>
      <c r="G11" t="s">
        <v>70</v>
      </c>
      <c r="H11" t="s">
        <v>108</v>
      </c>
      <c r="J11">
        <v>3</v>
      </c>
      <c r="K11">
        <v>1</v>
      </c>
      <c r="L11">
        <v>0</v>
      </c>
      <c r="O11">
        <v>7</v>
      </c>
      <c r="P11" t="s">
        <v>1</v>
      </c>
      <c r="Q11">
        <v>1</v>
      </c>
      <c r="S11">
        <v>21</v>
      </c>
      <c r="T11" t="s">
        <v>1</v>
      </c>
      <c r="U11">
        <v>10</v>
      </c>
      <c r="W11">
        <v>11</v>
      </c>
    </row>
    <row r="12" spans="1:23" ht="12.75">
      <c r="A12" s="373">
        <v>5</v>
      </c>
      <c r="B12" s="121">
        <v>6</v>
      </c>
      <c r="C12" t="s">
        <v>83</v>
      </c>
      <c r="D12" s="87">
        <v>44746</v>
      </c>
      <c r="E12" t="s">
        <v>58</v>
      </c>
      <c r="F12" s="86" t="s">
        <v>0</v>
      </c>
      <c r="G12" t="s">
        <v>70</v>
      </c>
      <c r="H12" t="s">
        <v>108</v>
      </c>
      <c r="J12">
        <v>3</v>
      </c>
      <c r="K12">
        <v>1</v>
      </c>
      <c r="L12">
        <v>0</v>
      </c>
      <c r="O12">
        <v>7</v>
      </c>
      <c r="P12" t="s">
        <v>1</v>
      </c>
      <c r="Q12">
        <v>1</v>
      </c>
      <c r="S12">
        <v>12</v>
      </c>
      <c r="T12" t="s">
        <v>1</v>
      </c>
      <c r="U12">
        <v>4</v>
      </c>
      <c r="W12">
        <v>8</v>
      </c>
    </row>
    <row r="13" spans="1:23" ht="12.75">
      <c r="A13" s="373">
        <v>6</v>
      </c>
      <c r="B13" s="121">
        <v>9</v>
      </c>
      <c r="C13" t="s">
        <v>92</v>
      </c>
      <c r="D13" s="87">
        <v>44808</v>
      </c>
      <c r="E13" t="s">
        <v>66</v>
      </c>
      <c r="F13" s="86" t="s">
        <v>0</v>
      </c>
      <c r="G13" t="s">
        <v>70</v>
      </c>
      <c r="H13" t="s">
        <v>108</v>
      </c>
      <c r="J13">
        <v>3</v>
      </c>
      <c r="K13">
        <v>1</v>
      </c>
      <c r="L13">
        <v>0</v>
      </c>
      <c r="O13">
        <v>7</v>
      </c>
      <c r="P13" t="s">
        <v>1</v>
      </c>
      <c r="Q13">
        <v>1</v>
      </c>
      <c r="S13">
        <v>15</v>
      </c>
      <c r="T13" t="s">
        <v>1</v>
      </c>
      <c r="U13">
        <v>8</v>
      </c>
      <c r="W13">
        <v>7</v>
      </c>
    </row>
    <row r="14" spans="1:23" ht="12.75">
      <c r="A14" s="373">
        <v>7</v>
      </c>
      <c r="B14" s="121">
        <v>7</v>
      </c>
      <c r="C14" t="s">
        <v>92</v>
      </c>
      <c r="D14" s="87">
        <v>44808</v>
      </c>
      <c r="E14" t="s">
        <v>66</v>
      </c>
      <c r="F14" s="86" t="s">
        <v>0</v>
      </c>
      <c r="G14" t="s">
        <v>54</v>
      </c>
      <c r="H14" t="s">
        <v>108</v>
      </c>
      <c r="J14">
        <v>3</v>
      </c>
      <c r="K14">
        <v>1</v>
      </c>
      <c r="L14">
        <v>0</v>
      </c>
      <c r="O14">
        <v>7</v>
      </c>
      <c r="P14" t="s">
        <v>1</v>
      </c>
      <c r="Q14">
        <v>1</v>
      </c>
      <c r="S14">
        <v>16</v>
      </c>
      <c r="T14" t="s">
        <v>1</v>
      </c>
      <c r="U14">
        <v>10</v>
      </c>
      <c r="W14">
        <v>6</v>
      </c>
    </row>
    <row r="15" spans="1:23" ht="12.75">
      <c r="A15" s="373">
        <v>8</v>
      </c>
      <c r="B15" s="121">
        <v>5</v>
      </c>
      <c r="C15" t="s">
        <v>97</v>
      </c>
      <c r="D15" s="87">
        <v>44751</v>
      </c>
      <c r="E15" t="s">
        <v>70</v>
      </c>
      <c r="F15" s="86" t="s">
        <v>0</v>
      </c>
      <c r="G15" t="s">
        <v>62</v>
      </c>
      <c r="H15" t="s">
        <v>108</v>
      </c>
      <c r="J15">
        <v>3</v>
      </c>
      <c r="K15">
        <v>1</v>
      </c>
      <c r="L15">
        <v>0</v>
      </c>
      <c r="O15">
        <v>7</v>
      </c>
      <c r="P15" t="s">
        <v>1</v>
      </c>
      <c r="Q15">
        <v>1</v>
      </c>
      <c r="S15">
        <v>14</v>
      </c>
      <c r="T15" t="s">
        <v>1</v>
      </c>
      <c r="U15">
        <v>9</v>
      </c>
      <c r="W15">
        <v>5</v>
      </c>
    </row>
    <row r="16" spans="1:23" ht="12.75">
      <c r="A16" s="373">
        <v>9</v>
      </c>
      <c r="B16" s="121">
        <v>9</v>
      </c>
      <c r="C16" t="s">
        <v>91</v>
      </c>
      <c r="D16" s="87">
        <v>44808</v>
      </c>
      <c r="E16" t="s">
        <v>66</v>
      </c>
      <c r="F16" s="86" t="s">
        <v>0</v>
      </c>
      <c r="G16" t="s">
        <v>70</v>
      </c>
      <c r="H16" t="s">
        <v>108</v>
      </c>
      <c r="J16">
        <v>3</v>
      </c>
      <c r="K16">
        <v>1</v>
      </c>
      <c r="L16">
        <v>0</v>
      </c>
      <c r="O16">
        <v>7</v>
      </c>
      <c r="P16" t="s">
        <v>1</v>
      </c>
      <c r="Q16">
        <v>1</v>
      </c>
      <c r="S16">
        <v>21</v>
      </c>
      <c r="T16" t="s">
        <v>1</v>
      </c>
      <c r="U16">
        <v>17</v>
      </c>
      <c r="W16">
        <v>4</v>
      </c>
    </row>
    <row r="17" spans="1:23" ht="12.75">
      <c r="A17" s="373">
        <v>10</v>
      </c>
      <c r="B17" s="121">
        <v>4</v>
      </c>
      <c r="C17" t="s">
        <v>80</v>
      </c>
      <c r="D17" s="87">
        <v>44675</v>
      </c>
      <c r="E17" t="s">
        <v>54</v>
      </c>
      <c r="F17" s="86" t="s">
        <v>0</v>
      </c>
      <c r="G17" t="s">
        <v>62</v>
      </c>
      <c r="H17" t="s">
        <v>108</v>
      </c>
      <c r="J17">
        <v>2</v>
      </c>
      <c r="K17">
        <v>2</v>
      </c>
      <c r="L17">
        <v>0</v>
      </c>
      <c r="O17">
        <v>6</v>
      </c>
      <c r="P17" t="s">
        <v>1</v>
      </c>
      <c r="Q17">
        <v>2</v>
      </c>
      <c r="S17">
        <v>19</v>
      </c>
      <c r="T17" t="s">
        <v>1</v>
      </c>
      <c r="U17">
        <v>10</v>
      </c>
      <c r="W17">
        <v>9</v>
      </c>
    </row>
    <row r="18" spans="1:23" ht="12.75">
      <c r="A18" s="373">
        <v>11</v>
      </c>
      <c r="B18" s="121">
        <v>10</v>
      </c>
      <c r="C18" t="s">
        <v>81</v>
      </c>
      <c r="D18" s="87">
        <v>44899</v>
      </c>
      <c r="E18" t="s">
        <v>54</v>
      </c>
      <c r="F18" s="86" t="s">
        <v>0</v>
      </c>
      <c r="G18" t="s">
        <v>58</v>
      </c>
      <c r="H18" t="s">
        <v>108</v>
      </c>
      <c r="J18">
        <v>2</v>
      </c>
      <c r="K18">
        <v>2</v>
      </c>
      <c r="L18">
        <v>0</v>
      </c>
      <c r="O18">
        <v>6</v>
      </c>
      <c r="P18" t="s">
        <v>1</v>
      </c>
      <c r="Q18">
        <v>2</v>
      </c>
      <c r="S18">
        <v>20</v>
      </c>
      <c r="T18" t="s">
        <v>1</v>
      </c>
      <c r="U18">
        <v>13</v>
      </c>
      <c r="W18">
        <v>7</v>
      </c>
    </row>
    <row r="19" spans="1:23" ht="12.75">
      <c r="A19" s="373">
        <v>12</v>
      </c>
      <c r="B19" s="121">
        <v>5</v>
      </c>
      <c r="C19" t="s">
        <v>96</v>
      </c>
      <c r="D19" s="87">
        <v>44751</v>
      </c>
      <c r="E19" t="s">
        <v>70</v>
      </c>
      <c r="F19" s="86" t="s">
        <v>0</v>
      </c>
      <c r="G19" t="s">
        <v>62</v>
      </c>
      <c r="H19" t="s">
        <v>108</v>
      </c>
      <c r="J19">
        <v>3</v>
      </c>
      <c r="K19">
        <v>0</v>
      </c>
      <c r="L19">
        <v>1</v>
      </c>
      <c r="O19">
        <v>6</v>
      </c>
      <c r="P19" t="s">
        <v>1</v>
      </c>
      <c r="Q19">
        <v>2</v>
      </c>
      <c r="S19">
        <v>16</v>
      </c>
      <c r="T19" t="s">
        <v>1</v>
      </c>
      <c r="U19">
        <v>9</v>
      </c>
      <c r="W19">
        <v>7</v>
      </c>
    </row>
    <row r="20" spans="1:23" ht="12.75">
      <c r="A20" s="373">
        <v>13</v>
      </c>
      <c r="B20" s="121">
        <v>2</v>
      </c>
      <c r="C20" t="s">
        <v>121</v>
      </c>
      <c r="D20" s="87">
        <v>44703</v>
      </c>
      <c r="E20" t="s">
        <v>66</v>
      </c>
      <c r="F20" s="86" t="s">
        <v>0</v>
      </c>
      <c r="G20" t="s">
        <v>62</v>
      </c>
      <c r="H20" t="s">
        <v>108</v>
      </c>
      <c r="J20">
        <v>3</v>
      </c>
      <c r="K20">
        <v>0</v>
      </c>
      <c r="L20">
        <v>1</v>
      </c>
      <c r="O20">
        <v>6</v>
      </c>
      <c r="P20" t="s">
        <v>1</v>
      </c>
      <c r="Q20">
        <v>2</v>
      </c>
      <c r="S20">
        <v>14</v>
      </c>
      <c r="T20" t="s">
        <v>1</v>
      </c>
      <c r="U20">
        <v>7</v>
      </c>
      <c r="W20">
        <v>7</v>
      </c>
    </row>
    <row r="21" spans="1:23" ht="12.75">
      <c r="A21" s="373">
        <v>14</v>
      </c>
      <c r="B21" s="121">
        <v>3</v>
      </c>
      <c r="C21" t="s">
        <v>92</v>
      </c>
      <c r="D21" s="87">
        <v>44672</v>
      </c>
      <c r="E21" t="s">
        <v>66</v>
      </c>
      <c r="F21" s="86" t="s">
        <v>0</v>
      </c>
      <c r="G21" t="s">
        <v>58</v>
      </c>
      <c r="H21" t="s">
        <v>108</v>
      </c>
      <c r="J21">
        <v>2</v>
      </c>
      <c r="K21">
        <v>2</v>
      </c>
      <c r="L21">
        <v>0</v>
      </c>
      <c r="O21">
        <v>6</v>
      </c>
      <c r="P21" t="s">
        <v>1</v>
      </c>
      <c r="Q21">
        <v>2</v>
      </c>
      <c r="S21">
        <v>19</v>
      </c>
      <c r="T21" t="s">
        <v>1</v>
      </c>
      <c r="U21">
        <v>14</v>
      </c>
      <c r="W21">
        <v>5</v>
      </c>
    </row>
    <row r="22" spans="1:23" ht="12.75">
      <c r="A22" s="373">
        <v>15</v>
      </c>
      <c r="B22" s="121">
        <v>7</v>
      </c>
      <c r="C22" t="s">
        <v>79</v>
      </c>
      <c r="D22" s="87">
        <v>44808</v>
      </c>
      <c r="E22" t="s">
        <v>54</v>
      </c>
      <c r="F22" s="86" t="s">
        <v>0</v>
      </c>
      <c r="G22" t="s">
        <v>66</v>
      </c>
      <c r="H22" t="s">
        <v>108</v>
      </c>
      <c r="J22">
        <v>3</v>
      </c>
      <c r="K22">
        <v>0</v>
      </c>
      <c r="L22">
        <v>1</v>
      </c>
      <c r="O22">
        <v>6</v>
      </c>
      <c r="P22" t="s">
        <v>1</v>
      </c>
      <c r="Q22">
        <v>2</v>
      </c>
      <c r="S22">
        <v>14</v>
      </c>
      <c r="T22" t="s">
        <v>1</v>
      </c>
      <c r="U22">
        <v>9</v>
      </c>
      <c r="W22">
        <v>5</v>
      </c>
    </row>
    <row r="23" spans="1:23" ht="12.75">
      <c r="A23" s="373">
        <v>16</v>
      </c>
      <c r="B23" s="121">
        <v>4</v>
      </c>
      <c r="C23" t="s">
        <v>78</v>
      </c>
      <c r="D23" s="87">
        <v>44675</v>
      </c>
      <c r="E23" t="s">
        <v>54</v>
      </c>
      <c r="F23" s="86" t="s">
        <v>0</v>
      </c>
      <c r="G23" t="s">
        <v>62</v>
      </c>
      <c r="H23" t="s">
        <v>108</v>
      </c>
      <c r="J23">
        <v>2</v>
      </c>
      <c r="K23">
        <v>2</v>
      </c>
      <c r="L23">
        <v>0</v>
      </c>
      <c r="O23">
        <v>6</v>
      </c>
      <c r="P23" t="s">
        <v>1</v>
      </c>
      <c r="Q23">
        <v>2</v>
      </c>
      <c r="S23">
        <v>12</v>
      </c>
      <c r="T23" t="s">
        <v>1</v>
      </c>
      <c r="U23">
        <v>7</v>
      </c>
      <c r="W23">
        <v>5</v>
      </c>
    </row>
    <row r="24" spans="1:23" ht="12.75">
      <c r="A24" s="373">
        <v>17</v>
      </c>
      <c r="B24" s="121">
        <v>1</v>
      </c>
      <c r="C24" t="s">
        <v>89</v>
      </c>
      <c r="D24" s="87">
        <v>44517</v>
      </c>
      <c r="E24" t="s">
        <v>62</v>
      </c>
      <c r="F24" s="86" t="s">
        <v>0</v>
      </c>
      <c r="G24" t="s">
        <v>58</v>
      </c>
      <c r="H24" t="s">
        <v>108</v>
      </c>
      <c r="J24">
        <v>2</v>
      </c>
      <c r="K24">
        <v>2</v>
      </c>
      <c r="L24">
        <v>0</v>
      </c>
      <c r="O24">
        <v>6</v>
      </c>
      <c r="P24" t="s">
        <v>1</v>
      </c>
      <c r="Q24">
        <v>2</v>
      </c>
      <c r="S24">
        <v>17</v>
      </c>
      <c r="T24" t="s">
        <v>1</v>
      </c>
      <c r="U24">
        <v>14</v>
      </c>
      <c r="W24">
        <v>3</v>
      </c>
    </row>
    <row r="25" spans="1:23" ht="12.75">
      <c r="A25" s="373">
        <v>18</v>
      </c>
      <c r="B25" s="121">
        <v>9</v>
      </c>
      <c r="C25" t="s">
        <v>97</v>
      </c>
      <c r="D25" s="87">
        <v>44808</v>
      </c>
      <c r="E25" t="s">
        <v>70</v>
      </c>
      <c r="F25" s="86" t="s">
        <v>0</v>
      </c>
      <c r="G25" t="s">
        <v>66</v>
      </c>
      <c r="H25" t="s">
        <v>108</v>
      </c>
      <c r="J25">
        <v>2</v>
      </c>
      <c r="K25">
        <v>2</v>
      </c>
      <c r="L25">
        <v>0</v>
      </c>
      <c r="O25">
        <v>6</v>
      </c>
      <c r="P25" t="s">
        <v>1</v>
      </c>
      <c r="Q25">
        <v>2</v>
      </c>
      <c r="S25">
        <v>17</v>
      </c>
      <c r="T25" t="s">
        <v>1</v>
      </c>
      <c r="U25">
        <v>15</v>
      </c>
      <c r="W25">
        <v>2</v>
      </c>
    </row>
    <row r="26" spans="1:23" ht="12.75">
      <c r="A26" s="373">
        <v>19</v>
      </c>
      <c r="B26" s="121">
        <v>5</v>
      </c>
      <c r="C26" t="s">
        <v>88</v>
      </c>
      <c r="D26" s="87">
        <v>44751</v>
      </c>
      <c r="E26" t="s">
        <v>62</v>
      </c>
      <c r="F26" s="86" t="s">
        <v>0</v>
      </c>
      <c r="G26" t="s">
        <v>70</v>
      </c>
      <c r="H26" t="s">
        <v>108</v>
      </c>
      <c r="J26">
        <v>3</v>
      </c>
      <c r="K26">
        <v>0</v>
      </c>
      <c r="L26">
        <v>1</v>
      </c>
      <c r="O26">
        <v>6</v>
      </c>
      <c r="P26" t="s">
        <v>1</v>
      </c>
      <c r="Q26">
        <v>2</v>
      </c>
      <c r="S26">
        <v>13</v>
      </c>
      <c r="T26" t="s">
        <v>1</v>
      </c>
      <c r="U26">
        <v>11</v>
      </c>
      <c r="W26">
        <v>2</v>
      </c>
    </row>
    <row r="27" spans="1:23" ht="12.75">
      <c r="A27" s="373">
        <v>20</v>
      </c>
      <c r="B27" s="121">
        <v>3</v>
      </c>
      <c r="C27" t="s">
        <v>84</v>
      </c>
      <c r="D27" s="87">
        <v>44672</v>
      </c>
      <c r="E27" t="s">
        <v>58</v>
      </c>
      <c r="F27" s="86" t="s">
        <v>0</v>
      </c>
      <c r="G27" t="s">
        <v>66</v>
      </c>
      <c r="H27" t="s">
        <v>108</v>
      </c>
      <c r="J27">
        <v>2</v>
      </c>
      <c r="K27">
        <v>2</v>
      </c>
      <c r="L27">
        <v>0</v>
      </c>
      <c r="O27">
        <v>6</v>
      </c>
      <c r="P27" t="s">
        <v>1</v>
      </c>
      <c r="Q27">
        <v>2</v>
      </c>
      <c r="S27">
        <v>11</v>
      </c>
      <c r="T27" t="s">
        <v>1</v>
      </c>
      <c r="U27">
        <v>9</v>
      </c>
      <c r="W27">
        <v>2</v>
      </c>
    </row>
    <row r="28" spans="1:23" ht="12.75">
      <c r="A28" s="373">
        <v>21</v>
      </c>
      <c r="B28" s="121">
        <v>8</v>
      </c>
      <c r="C28" t="s">
        <v>79</v>
      </c>
      <c r="D28" s="87">
        <v>44808</v>
      </c>
      <c r="E28" t="s">
        <v>54</v>
      </c>
      <c r="F28" s="86" t="s">
        <v>0</v>
      </c>
      <c r="G28" t="s">
        <v>70</v>
      </c>
      <c r="H28" t="s">
        <v>108</v>
      </c>
      <c r="J28">
        <v>2</v>
      </c>
      <c r="K28">
        <v>1</v>
      </c>
      <c r="L28">
        <v>1</v>
      </c>
      <c r="O28">
        <v>5</v>
      </c>
      <c r="P28" t="s">
        <v>1</v>
      </c>
      <c r="Q28">
        <v>3</v>
      </c>
      <c r="S28">
        <v>17</v>
      </c>
      <c r="T28" t="s">
        <v>1</v>
      </c>
      <c r="U28">
        <v>9</v>
      </c>
      <c r="W28">
        <v>8</v>
      </c>
    </row>
    <row r="29" spans="1:23" ht="12.75">
      <c r="A29" s="373">
        <v>22</v>
      </c>
      <c r="B29" s="121">
        <v>1</v>
      </c>
      <c r="C29" t="s">
        <v>86</v>
      </c>
      <c r="D29" s="87">
        <v>44517</v>
      </c>
      <c r="E29" t="s">
        <v>58</v>
      </c>
      <c r="F29" s="86" t="s">
        <v>0</v>
      </c>
      <c r="G29" t="s">
        <v>62</v>
      </c>
      <c r="H29" t="s">
        <v>108</v>
      </c>
      <c r="J29">
        <v>1</v>
      </c>
      <c r="K29">
        <v>3</v>
      </c>
      <c r="L29">
        <v>0</v>
      </c>
      <c r="O29">
        <v>5</v>
      </c>
      <c r="P29" t="s">
        <v>1</v>
      </c>
      <c r="Q29">
        <v>3</v>
      </c>
      <c r="S29">
        <v>17</v>
      </c>
      <c r="T29" t="s">
        <v>1</v>
      </c>
      <c r="U29">
        <v>13</v>
      </c>
      <c r="W29">
        <v>4</v>
      </c>
    </row>
    <row r="30" spans="1:23" ht="12.75">
      <c r="A30" s="373">
        <v>23</v>
      </c>
      <c r="B30" s="121">
        <v>2</v>
      </c>
      <c r="C30" t="s">
        <v>91</v>
      </c>
      <c r="D30" s="87">
        <v>44703</v>
      </c>
      <c r="E30" t="s">
        <v>66</v>
      </c>
      <c r="F30" s="86" t="s">
        <v>0</v>
      </c>
      <c r="G30" t="s">
        <v>62</v>
      </c>
      <c r="H30" t="s">
        <v>108</v>
      </c>
      <c r="J30">
        <v>2</v>
      </c>
      <c r="K30">
        <v>1</v>
      </c>
      <c r="L30">
        <v>1</v>
      </c>
      <c r="O30">
        <v>5</v>
      </c>
      <c r="P30" t="s">
        <v>1</v>
      </c>
      <c r="Q30">
        <v>3</v>
      </c>
      <c r="S30">
        <v>14</v>
      </c>
      <c r="T30" t="s">
        <v>1</v>
      </c>
      <c r="U30">
        <v>10</v>
      </c>
      <c r="W30">
        <v>4</v>
      </c>
    </row>
    <row r="31" spans="1:23" ht="12.75">
      <c r="A31" s="373">
        <v>24</v>
      </c>
      <c r="B31" s="121">
        <v>4</v>
      </c>
      <c r="C31" t="s">
        <v>82</v>
      </c>
      <c r="D31" s="87">
        <v>44675</v>
      </c>
      <c r="E31" t="s">
        <v>54</v>
      </c>
      <c r="F31" s="86" t="s">
        <v>0</v>
      </c>
      <c r="G31" t="s">
        <v>62</v>
      </c>
      <c r="H31" t="s">
        <v>108</v>
      </c>
      <c r="J31">
        <v>2</v>
      </c>
      <c r="K31">
        <v>1</v>
      </c>
      <c r="L31">
        <v>1</v>
      </c>
      <c r="O31">
        <v>5</v>
      </c>
      <c r="P31" t="s">
        <v>1</v>
      </c>
      <c r="Q31">
        <v>3</v>
      </c>
      <c r="S31">
        <v>22</v>
      </c>
      <c r="T31" t="s">
        <v>1</v>
      </c>
      <c r="U31">
        <v>19</v>
      </c>
      <c r="W31">
        <v>3</v>
      </c>
    </row>
    <row r="32" spans="1:23" ht="12.75">
      <c r="A32" s="373">
        <v>25</v>
      </c>
      <c r="B32" s="121">
        <v>5</v>
      </c>
      <c r="C32" t="s">
        <v>98</v>
      </c>
      <c r="D32" s="87">
        <v>44751</v>
      </c>
      <c r="E32" t="s">
        <v>70</v>
      </c>
      <c r="F32" s="86" t="s">
        <v>0</v>
      </c>
      <c r="G32" t="s">
        <v>62</v>
      </c>
      <c r="H32" t="s">
        <v>108</v>
      </c>
      <c r="J32">
        <v>2</v>
      </c>
      <c r="K32">
        <v>1</v>
      </c>
      <c r="L32">
        <v>1</v>
      </c>
      <c r="O32">
        <v>5</v>
      </c>
      <c r="P32" t="s">
        <v>1</v>
      </c>
      <c r="Q32">
        <v>3</v>
      </c>
      <c r="S32">
        <v>12</v>
      </c>
      <c r="T32" t="s">
        <v>1</v>
      </c>
      <c r="U32">
        <v>9</v>
      </c>
      <c r="W32">
        <v>3</v>
      </c>
    </row>
    <row r="33" spans="1:23" ht="12.75">
      <c r="A33" s="373">
        <v>26</v>
      </c>
      <c r="B33" s="121">
        <v>10</v>
      </c>
      <c r="C33" t="s">
        <v>79</v>
      </c>
      <c r="D33" s="87">
        <v>44899</v>
      </c>
      <c r="E33" t="s">
        <v>54</v>
      </c>
      <c r="F33" s="86" t="s">
        <v>0</v>
      </c>
      <c r="G33" t="s">
        <v>58</v>
      </c>
      <c r="H33" t="s">
        <v>108</v>
      </c>
      <c r="J33">
        <v>2</v>
      </c>
      <c r="K33">
        <v>1</v>
      </c>
      <c r="L33">
        <v>1</v>
      </c>
      <c r="O33">
        <v>5</v>
      </c>
      <c r="P33" t="s">
        <v>1</v>
      </c>
      <c r="Q33">
        <v>3</v>
      </c>
      <c r="S33">
        <v>10</v>
      </c>
      <c r="T33" t="s">
        <v>1</v>
      </c>
      <c r="U33">
        <v>7</v>
      </c>
      <c r="W33">
        <v>3</v>
      </c>
    </row>
    <row r="34" spans="1:23" ht="12.75">
      <c r="A34" s="373">
        <v>27</v>
      </c>
      <c r="B34" s="121">
        <v>1</v>
      </c>
      <c r="C34" t="s">
        <v>83</v>
      </c>
      <c r="D34" s="87">
        <v>44517</v>
      </c>
      <c r="E34" t="s">
        <v>58</v>
      </c>
      <c r="F34" s="86" t="s">
        <v>0</v>
      </c>
      <c r="G34" t="s">
        <v>62</v>
      </c>
      <c r="H34" t="s">
        <v>108</v>
      </c>
      <c r="J34">
        <v>2</v>
      </c>
      <c r="K34">
        <v>1</v>
      </c>
      <c r="L34">
        <v>1</v>
      </c>
      <c r="O34">
        <v>5</v>
      </c>
      <c r="P34" t="s">
        <v>1</v>
      </c>
      <c r="Q34">
        <v>3</v>
      </c>
      <c r="S34">
        <v>17</v>
      </c>
      <c r="T34" t="s">
        <v>1</v>
      </c>
      <c r="U34">
        <v>15</v>
      </c>
      <c r="W34">
        <v>2</v>
      </c>
    </row>
    <row r="35" spans="1:23" ht="12.75">
      <c r="A35" s="373">
        <v>28</v>
      </c>
      <c r="B35" s="121">
        <v>1</v>
      </c>
      <c r="C35" t="s">
        <v>84</v>
      </c>
      <c r="D35" s="87">
        <v>44517</v>
      </c>
      <c r="E35" t="s">
        <v>58</v>
      </c>
      <c r="F35" s="86" t="s">
        <v>0</v>
      </c>
      <c r="G35" t="s">
        <v>62</v>
      </c>
      <c r="H35" t="s">
        <v>108</v>
      </c>
      <c r="J35">
        <v>2</v>
      </c>
      <c r="K35">
        <v>1</v>
      </c>
      <c r="L35">
        <v>1</v>
      </c>
      <c r="O35">
        <v>5</v>
      </c>
      <c r="P35" t="s">
        <v>1</v>
      </c>
      <c r="Q35">
        <v>3</v>
      </c>
      <c r="S35">
        <v>14</v>
      </c>
      <c r="T35" t="s">
        <v>1</v>
      </c>
      <c r="U35">
        <v>12</v>
      </c>
      <c r="W35">
        <v>2</v>
      </c>
    </row>
    <row r="36" spans="1:23" ht="12.75">
      <c r="A36" s="373">
        <v>29</v>
      </c>
      <c r="B36" s="121">
        <v>9</v>
      </c>
      <c r="C36" t="s">
        <v>121</v>
      </c>
      <c r="D36" s="87">
        <v>44808</v>
      </c>
      <c r="E36" t="s">
        <v>66</v>
      </c>
      <c r="F36" s="86" t="s">
        <v>0</v>
      </c>
      <c r="G36" t="s">
        <v>70</v>
      </c>
      <c r="H36" t="s">
        <v>108</v>
      </c>
      <c r="J36">
        <v>2</v>
      </c>
      <c r="K36">
        <v>1</v>
      </c>
      <c r="L36">
        <v>1</v>
      </c>
      <c r="O36">
        <v>5</v>
      </c>
      <c r="P36" t="s">
        <v>1</v>
      </c>
      <c r="Q36">
        <v>3</v>
      </c>
      <c r="S36">
        <v>12</v>
      </c>
      <c r="T36" t="s">
        <v>1</v>
      </c>
      <c r="U36">
        <v>10</v>
      </c>
      <c r="W36">
        <v>2</v>
      </c>
    </row>
    <row r="37" spans="1:23" ht="12.75">
      <c r="A37" s="373">
        <v>30</v>
      </c>
      <c r="B37" s="121">
        <v>10</v>
      </c>
      <c r="C37" t="s">
        <v>78</v>
      </c>
      <c r="D37" s="87">
        <v>44899</v>
      </c>
      <c r="E37" t="s">
        <v>54</v>
      </c>
      <c r="F37" s="86" t="s">
        <v>0</v>
      </c>
      <c r="G37" t="s">
        <v>58</v>
      </c>
      <c r="H37" t="s">
        <v>108</v>
      </c>
      <c r="J37">
        <v>2</v>
      </c>
      <c r="K37">
        <v>1</v>
      </c>
      <c r="L37">
        <v>1</v>
      </c>
      <c r="O37">
        <v>5</v>
      </c>
      <c r="P37" t="s">
        <v>1</v>
      </c>
      <c r="Q37">
        <v>3</v>
      </c>
      <c r="S37">
        <v>10</v>
      </c>
      <c r="T37" t="s">
        <v>1</v>
      </c>
      <c r="U37">
        <v>8</v>
      </c>
      <c r="W37">
        <v>2</v>
      </c>
    </row>
    <row r="38" spans="1:23" ht="12.75">
      <c r="A38" s="373">
        <v>31</v>
      </c>
      <c r="B38" s="121">
        <v>3</v>
      </c>
      <c r="C38" t="s">
        <v>85</v>
      </c>
      <c r="D38" s="87">
        <v>44672</v>
      </c>
      <c r="E38" t="s">
        <v>58</v>
      </c>
      <c r="F38" s="86" t="s">
        <v>0</v>
      </c>
      <c r="G38" t="s">
        <v>66</v>
      </c>
      <c r="H38" t="s">
        <v>108</v>
      </c>
      <c r="J38">
        <v>2</v>
      </c>
      <c r="K38">
        <v>1</v>
      </c>
      <c r="L38">
        <v>1</v>
      </c>
      <c r="O38">
        <v>5</v>
      </c>
      <c r="P38" t="s">
        <v>1</v>
      </c>
      <c r="Q38">
        <v>3</v>
      </c>
      <c r="S38">
        <v>18</v>
      </c>
      <c r="T38" t="s">
        <v>1</v>
      </c>
      <c r="U38">
        <v>17</v>
      </c>
      <c r="W38">
        <v>1</v>
      </c>
    </row>
    <row r="39" spans="1:23" ht="12.75">
      <c r="A39" s="373">
        <v>32</v>
      </c>
      <c r="B39" s="121">
        <v>10</v>
      </c>
      <c r="C39" t="s">
        <v>82</v>
      </c>
      <c r="D39" s="87">
        <v>44899</v>
      </c>
      <c r="E39" t="s">
        <v>54</v>
      </c>
      <c r="F39" s="86" t="s">
        <v>0</v>
      </c>
      <c r="G39" t="s">
        <v>58</v>
      </c>
      <c r="H39" t="s">
        <v>108</v>
      </c>
      <c r="J39">
        <v>2</v>
      </c>
      <c r="K39">
        <v>1</v>
      </c>
      <c r="L39">
        <v>1</v>
      </c>
      <c r="O39">
        <v>5</v>
      </c>
      <c r="P39" t="s">
        <v>1</v>
      </c>
      <c r="Q39">
        <v>3</v>
      </c>
      <c r="S39">
        <v>15</v>
      </c>
      <c r="T39" t="s">
        <v>1</v>
      </c>
      <c r="U39">
        <v>14</v>
      </c>
      <c r="W39">
        <v>1</v>
      </c>
    </row>
    <row r="40" spans="1:23" ht="12.75">
      <c r="A40" s="373">
        <v>33</v>
      </c>
      <c r="B40" s="121">
        <v>6</v>
      </c>
      <c r="C40" t="s">
        <v>98</v>
      </c>
      <c r="D40" s="87">
        <v>44746</v>
      </c>
      <c r="E40" t="s">
        <v>70</v>
      </c>
      <c r="F40" s="86" t="s">
        <v>0</v>
      </c>
      <c r="G40" t="s">
        <v>58</v>
      </c>
      <c r="H40" t="s">
        <v>108</v>
      </c>
      <c r="J40">
        <v>2</v>
      </c>
      <c r="K40">
        <v>1</v>
      </c>
      <c r="L40">
        <v>1</v>
      </c>
      <c r="O40">
        <v>5</v>
      </c>
      <c r="P40" t="s">
        <v>1</v>
      </c>
      <c r="Q40">
        <v>3</v>
      </c>
      <c r="S40">
        <v>13</v>
      </c>
      <c r="T40" t="s">
        <v>1</v>
      </c>
      <c r="U40">
        <v>12</v>
      </c>
      <c r="W40">
        <v>1</v>
      </c>
    </row>
    <row r="41" spans="1:23" ht="12.75">
      <c r="A41" s="373">
        <v>34</v>
      </c>
      <c r="B41" s="121">
        <v>3</v>
      </c>
      <c r="C41" t="s">
        <v>121</v>
      </c>
      <c r="D41" s="87">
        <v>44672</v>
      </c>
      <c r="E41" t="s">
        <v>66</v>
      </c>
      <c r="F41" s="86" t="s">
        <v>0</v>
      </c>
      <c r="G41" t="s">
        <v>58</v>
      </c>
      <c r="H41" t="s">
        <v>108</v>
      </c>
      <c r="J41">
        <v>2</v>
      </c>
      <c r="K41">
        <v>1</v>
      </c>
      <c r="L41">
        <v>1</v>
      </c>
      <c r="O41">
        <v>5</v>
      </c>
      <c r="P41" t="s">
        <v>1</v>
      </c>
      <c r="Q41">
        <v>3</v>
      </c>
      <c r="S41">
        <v>13</v>
      </c>
      <c r="T41" t="s">
        <v>1</v>
      </c>
      <c r="U41">
        <v>13</v>
      </c>
      <c r="W41">
        <v>0</v>
      </c>
    </row>
    <row r="42" spans="1:23" ht="12.75">
      <c r="A42" s="373">
        <v>35</v>
      </c>
      <c r="B42" s="121">
        <v>2</v>
      </c>
      <c r="C42" t="s">
        <v>122</v>
      </c>
      <c r="D42" s="87">
        <v>44703</v>
      </c>
      <c r="E42" t="s">
        <v>62</v>
      </c>
      <c r="F42" s="86" t="s">
        <v>0</v>
      </c>
      <c r="G42" t="s">
        <v>66</v>
      </c>
      <c r="H42" t="s">
        <v>108</v>
      </c>
      <c r="J42">
        <v>2</v>
      </c>
      <c r="K42">
        <v>1</v>
      </c>
      <c r="L42">
        <v>1</v>
      </c>
      <c r="O42">
        <v>5</v>
      </c>
      <c r="P42" t="s">
        <v>1</v>
      </c>
      <c r="Q42">
        <v>3</v>
      </c>
      <c r="S42">
        <v>13</v>
      </c>
      <c r="T42" t="s">
        <v>1</v>
      </c>
      <c r="U42">
        <v>13</v>
      </c>
      <c r="W42">
        <v>0</v>
      </c>
    </row>
    <row r="43" spans="1:23" ht="12.75">
      <c r="A43" s="373">
        <v>36</v>
      </c>
      <c r="B43" s="121">
        <v>6</v>
      </c>
      <c r="C43" t="s">
        <v>85</v>
      </c>
      <c r="D43" s="87">
        <v>44746</v>
      </c>
      <c r="E43" t="s">
        <v>58</v>
      </c>
      <c r="F43" s="86" t="s">
        <v>0</v>
      </c>
      <c r="G43" t="s">
        <v>70</v>
      </c>
      <c r="H43" t="s">
        <v>108</v>
      </c>
      <c r="J43">
        <v>2</v>
      </c>
      <c r="K43">
        <v>0</v>
      </c>
      <c r="L43">
        <v>2</v>
      </c>
      <c r="O43">
        <v>4</v>
      </c>
      <c r="P43" t="s">
        <v>1</v>
      </c>
      <c r="Q43">
        <v>4</v>
      </c>
      <c r="S43">
        <v>18</v>
      </c>
      <c r="T43" t="s">
        <v>1</v>
      </c>
      <c r="U43">
        <v>13</v>
      </c>
      <c r="W43">
        <v>5</v>
      </c>
    </row>
    <row r="44" spans="1:23" ht="12.75">
      <c r="A44" s="373">
        <v>37</v>
      </c>
      <c r="B44" s="121">
        <v>4</v>
      </c>
      <c r="C44" t="s">
        <v>81</v>
      </c>
      <c r="D44" s="87">
        <v>44675</v>
      </c>
      <c r="E44" t="s">
        <v>54</v>
      </c>
      <c r="F44" s="86" t="s">
        <v>0</v>
      </c>
      <c r="G44" t="s">
        <v>62</v>
      </c>
      <c r="H44" t="s">
        <v>108</v>
      </c>
      <c r="J44">
        <v>2</v>
      </c>
      <c r="K44">
        <v>0</v>
      </c>
      <c r="L44">
        <v>2</v>
      </c>
      <c r="O44">
        <v>4</v>
      </c>
      <c r="P44" t="s">
        <v>1</v>
      </c>
      <c r="Q44">
        <v>4</v>
      </c>
      <c r="S44">
        <v>22</v>
      </c>
      <c r="T44" t="s">
        <v>1</v>
      </c>
      <c r="U44">
        <v>18</v>
      </c>
      <c r="W44">
        <v>4</v>
      </c>
    </row>
    <row r="45" spans="1:23" ht="12.75">
      <c r="A45" s="373">
        <v>38</v>
      </c>
      <c r="B45" s="121">
        <v>4</v>
      </c>
      <c r="C45" t="s">
        <v>87</v>
      </c>
      <c r="D45" s="87">
        <v>44675</v>
      </c>
      <c r="E45" t="s">
        <v>62</v>
      </c>
      <c r="F45" s="86" t="s">
        <v>0</v>
      </c>
      <c r="G45" t="s">
        <v>54</v>
      </c>
      <c r="H45" t="s">
        <v>108</v>
      </c>
      <c r="J45">
        <v>1</v>
      </c>
      <c r="K45">
        <v>2</v>
      </c>
      <c r="L45">
        <v>1</v>
      </c>
      <c r="O45">
        <v>4</v>
      </c>
      <c r="P45" t="s">
        <v>1</v>
      </c>
      <c r="Q45">
        <v>4</v>
      </c>
      <c r="S45">
        <v>16</v>
      </c>
      <c r="T45" t="s">
        <v>1</v>
      </c>
      <c r="U45">
        <v>13</v>
      </c>
      <c r="W45">
        <v>3</v>
      </c>
    </row>
    <row r="46" spans="1:23" ht="12.75">
      <c r="A46" s="373">
        <v>39</v>
      </c>
      <c r="B46" s="121">
        <v>7</v>
      </c>
      <c r="C46" t="s">
        <v>95</v>
      </c>
      <c r="D46" s="87">
        <v>44808</v>
      </c>
      <c r="E46" t="s">
        <v>66</v>
      </c>
      <c r="F46" s="86" t="s">
        <v>0</v>
      </c>
      <c r="G46" t="s">
        <v>54</v>
      </c>
      <c r="H46" t="s">
        <v>108</v>
      </c>
      <c r="J46">
        <v>2</v>
      </c>
      <c r="K46">
        <v>0</v>
      </c>
      <c r="L46">
        <v>2</v>
      </c>
      <c r="O46">
        <v>4</v>
      </c>
      <c r="P46" t="s">
        <v>1</v>
      </c>
      <c r="Q46">
        <v>4</v>
      </c>
      <c r="S46">
        <v>13</v>
      </c>
      <c r="T46" t="s">
        <v>1</v>
      </c>
      <c r="U46">
        <v>11</v>
      </c>
      <c r="W46">
        <v>2</v>
      </c>
    </row>
    <row r="47" spans="1:23" ht="12.75">
      <c r="A47" s="373">
        <v>40</v>
      </c>
      <c r="B47" s="121">
        <v>3</v>
      </c>
      <c r="C47" t="s">
        <v>91</v>
      </c>
      <c r="D47" s="87">
        <v>44672</v>
      </c>
      <c r="E47" t="s">
        <v>66</v>
      </c>
      <c r="F47" s="86" t="s">
        <v>0</v>
      </c>
      <c r="G47" t="s">
        <v>58</v>
      </c>
      <c r="H47" t="s">
        <v>108</v>
      </c>
      <c r="J47">
        <v>2</v>
      </c>
      <c r="K47">
        <v>0</v>
      </c>
      <c r="L47">
        <v>2</v>
      </c>
      <c r="O47">
        <v>4</v>
      </c>
      <c r="P47" t="s">
        <v>1</v>
      </c>
      <c r="Q47">
        <v>4</v>
      </c>
      <c r="S47">
        <v>13</v>
      </c>
      <c r="T47" t="s">
        <v>1</v>
      </c>
      <c r="U47">
        <v>11</v>
      </c>
      <c r="W47">
        <v>2</v>
      </c>
    </row>
    <row r="48" spans="1:23" ht="12.75">
      <c r="A48" s="373">
        <v>41</v>
      </c>
      <c r="B48" s="121">
        <v>1</v>
      </c>
      <c r="C48" t="s">
        <v>85</v>
      </c>
      <c r="D48" s="87">
        <v>44517</v>
      </c>
      <c r="E48" t="s">
        <v>58</v>
      </c>
      <c r="F48" s="86" t="s">
        <v>0</v>
      </c>
      <c r="G48" t="s">
        <v>62</v>
      </c>
      <c r="H48" t="s">
        <v>108</v>
      </c>
      <c r="J48">
        <v>2</v>
      </c>
      <c r="K48">
        <v>0</v>
      </c>
      <c r="L48">
        <v>2</v>
      </c>
      <c r="O48">
        <v>4</v>
      </c>
      <c r="P48" t="s">
        <v>1</v>
      </c>
      <c r="Q48">
        <v>4</v>
      </c>
      <c r="S48">
        <v>10</v>
      </c>
      <c r="T48" t="s">
        <v>1</v>
      </c>
      <c r="U48">
        <v>8</v>
      </c>
      <c r="W48">
        <v>2</v>
      </c>
    </row>
    <row r="49" spans="1:23" ht="12.75">
      <c r="A49" s="373">
        <v>42</v>
      </c>
      <c r="B49" s="121">
        <v>1</v>
      </c>
      <c r="C49" t="s">
        <v>87</v>
      </c>
      <c r="D49" s="87">
        <v>44517</v>
      </c>
      <c r="E49" t="s">
        <v>62</v>
      </c>
      <c r="F49" s="86" t="s">
        <v>0</v>
      </c>
      <c r="G49" t="s">
        <v>58</v>
      </c>
      <c r="H49" t="s">
        <v>108</v>
      </c>
      <c r="J49">
        <v>1</v>
      </c>
      <c r="K49">
        <v>2</v>
      </c>
      <c r="L49">
        <v>1</v>
      </c>
      <c r="O49">
        <v>4</v>
      </c>
      <c r="P49" t="s">
        <v>1</v>
      </c>
      <c r="Q49">
        <v>4</v>
      </c>
      <c r="S49">
        <v>9</v>
      </c>
      <c r="T49" t="s">
        <v>1</v>
      </c>
      <c r="U49">
        <v>8</v>
      </c>
      <c r="W49">
        <v>1</v>
      </c>
    </row>
    <row r="50" spans="1:23" ht="12.75">
      <c r="A50" s="373">
        <v>43</v>
      </c>
      <c r="B50" s="121">
        <v>7</v>
      </c>
      <c r="C50" t="s">
        <v>82</v>
      </c>
      <c r="D50" s="87">
        <v>44808</v>
      </c>
      <c r="E50" t="s">
        <v>54</v>
      </c>
      <c r="F50" s="86" t="s">
        <v>0</v>
      </c>
      <c r="G50" t="s">
        <v>66</v>
      </c>
      <c r="H50" t="s">
        <v>108</v>
      </c>
      <c r="J50">
        <v>2</v>
      </c>
      <c r="K50">
        <v>0</v>
      </c>
      <c r="L50">
        <v>2</v>
      </c>
      <c r="O50">
        <v>4</v>
      </c>
      <c r="P50" t="s">
        <v>1</v>
      </c>
      <c r="Q50">
        <v>4</v>
      </c>
      <c r="S50">
        <v>14</v>
      </c>
      <c r="T50" t="s">
        <v>1</v>
      </c>
      <c r="U50">
        <v>15</v>
      </c>
      <c r="W50">
        <v>-1</v>
      </c>
    </row>
    <row r="51" spans="1:23" ht="12.75">
      <c r="A51" s="373">
        <v>44</v>
      </c>
      <c r="B51" s="121">
        <v>3</v>
      </c>
      <c r="C51" t="s">
        <v>93</v>
      </c>
      <c r="D51" s="87">
        <v>44672</v>
      </c>
      <c r="E51" t="s">
        <v>66</v>
      </c>
      <c r="F51" s="86" t="s">
        <v>0</v>
      </c>
      <c r="G51" t="s">
        <v>58</v>
      </c>
      <c r="H51" t="s">
        <v>108</v>
      </c>
      <c r="J51">
        <v>2</v>
      </c>
      <c r="K51">
        <v>0</v>
      </c>
      <c r="L51">
        <v>2</v>
      </c>
      <c r="O51">
        <v>4</v>
      </c>
      <c r="P51" t="s">
        <v>1</v>
      </c>
      <c r="Q51">
        <v>4</v>
      </c>
      <c r="S51">
        <v>11</v>
      </c>
      <c r="T51" t="s">
        <v>1</v>
      </c>
      <c r="U51">
        <v>12</v>
      </c>
      <c r="W51">
        <v>-1</v>
      </c>
    </row>
    <row r="52" spans="1:23" ht="12.75">
      <c r="A52" s="373">
        <v>45</v>
      </c>
      <c r="B52" s="121">
        <v>8</v>
      </c>
      <c r="C52" t="s">
        <v>80</v>
      </c>
      <c r="D52" s="87">
        <v>44808</v>
      </c>
      <c r="E52" t="s">
        <v>54</v>
      </c>
      <c r="F52" s="86" t="s">
        <v>0</v>
      </c>
      <c r="G52" t="s">
        <v>70</v>
      </c>
      <c r="H52" t="s">
        <v>108</v>
      </c>
      <c r="J52">
        <v>1</v>
      </c>
      <c r="K52">
        <v>2</v>
      </c>
      <c r="L52">
        <v>1</v>
      </c>
      <c r="O52">
        <v>4</v>
      </c>
      <c r="P52" t="s">
        <v>1</v>
      </c>
      <c r="Q52">
        <v>4</v>
      </c>
      <c r="S52">
        <v>9</v>
      </c>
      <c r="T52" t="s">
        <v>1</v>
      </c>
      <c r="U52">
        <v>10</v>
      </c>
      <c r="W52">
        <v>-1</v>
      </c>
    </row>
    <row r="53" spans="1:23" ht="12.75">
      <c r="A53" s="373">
        <v>46</v>
      </c>
      <c r="B53" s="121">
        <v>8</v>
      </c>
      <c r="C53" t="s">
        <v>96</v>
      </c>
      <c r="D53" s="87">
        <v>44808</v>
      </c>
      <c r="E53" t="s">
        <v>70</v>
      </c>
      <c r="F53" s="86" t="s">
        <v>0</v>
      </c>
      <c r="G53" t="s">
        <v>54</v>
      </c>
      <c r="H53" t="s">
        <v>108</v>
      </c>
      <c r="J53">
        <v>2</v>
      </c>
      <c r="K53">
        <v>0</v>
      </c>
      <c r="L53">
        <v>2</v>
      </c>
      <c r="O53">
        <v>4</v>
      </c>
      <c r="P53" t="s">
        <v>1</v>
      </c>
      <c r="Q53">
        <v>4</v>
      </c>
      <c r="S53">
        <v>8</v>
      </c>
      <c r="T53" t="s">
        <v>1</v>
      </c>
      <c r="U53">
        <v>10</v>
      </c>
      <c r="W53">
        <v>-2</v>
      </c>
    </row>
    <row r="54" spans="1:23" ht="12.75">
      <c r="A54" s="373">
        <v>47</v>
      </c>
      <c r="B54" s="121">
        <v>4</v>
      </c>
      <c r="C54" t="s">
        <v>88</v>
      </c>
      <c r="D54" s="87">
        <v>44675</v>
      </c>
      <c r="E54" t="s">
        <v>62</v>
      </c>
      <c r="F54" s="86" t="s">
        <v>0</v>
      </c>
      <c r="G54" t="s">
        <v>54</v>
      </c>
      <c r="H54" t="s">
        <v>108</v>
      </c>
      <c r="J54">
        <v>2</v>
      </c>
      <c r="K54">
        <v>0</v>
      </c>
      <c r="L54">
        <v>2</v>
      </c>
      <c r="O54">
        <v>4</v>
      </c>
      <c r="P54" t="s">
        <v>1</v>
      </c>
      <c r="Q54">
        <v>4</v>
      </c>
      <c r="S54">
        <v>16</v>
      </c>
      <c r="T54" t="s">
        <v>1</v>
      </c>
      <c r="U54">
        <v>24</v>
      </c>
      <c r="W54">
        <v>-8</v>
      </c>
    </row>
    <row r="55" spans="1:23" ht="12.75">
      <c r="A55" s="373">
        <v>48</v>
      </c>
      <c r="B55" s="121">
        <v>5</v>
      </c>
      <c r="C55" t="s">
        <v>89</v>
      </c>
      <c r="D55" s="87">
        <v>44751</v>
      </c>
      <c r="E55" t="s">
        <v>62</v>
      </c>
      <c r="F55" s="86" t="s">
        <v>0</v>
      </c>
      <c r="G55" t="s">
        <v>70</v>
      </c>
      <c r="H55" t="s">
        <v>108</v>
      </c>
      <c r="J55">
        <v>1</v>
      </c>
      <c r="K55">
        <v>1</v>
      </c>
      <c r="L55">
        <v>2</v>
      </c>
      <c r="O55">
        <v>3</v>
      </c>
      <c r="P55" t="s">
        <v>1</v>
      </c>
      <c r="Q55">
        <v>5</v>
      </c>
      <c r="S55">
        <v>14</v>
      </c>
      <c r="T55" t="s">
        <v>1</v>
      </c>
      <c r="U55">
        <v>13</v>
      </c>
      <c r="W55">
        <v>1</v>
      </c>
    </row>
    <row r="56" spans="1:23" ht="12.75">
      <c r="A56" s="373">
        <v>49</v>
      </c>
      <c r="B56" s="121">
        <v>2</v>
      </c>
      <c r="C56" t="s">
        <v>89</v>
      </c>
      <c r="D56" s="87">
        <v>44703</v>
      </c>
      <c r="E56" t="s">
        <v>62</v>
      </c>
      <c r="F56" s="86" t="s">
        <v>0</v>
      </c>
      <c r="G56" t="s">
        <v>66</v>
      </c>
      <c r="H56" t="s">
        <v>108</v>
      </c>
      <c r="J56">
        <v>1</v>
      </c>
      <c r="K56">
        <v>1</v>
      </c>
      <c r="L56">
        <v>2</v>
      </c>
      <c r="O56">
        <v>3</v>
      </c>
      <c r="P56" t="s">
        <v>1</v>
      </c>
      <c r="Q56">
        <v>5</v>
      </c>
      <c r="S56">
        <v>12</v>
      </c>
      <c r="T56" t="s">
        <v>1</v>
      </c>
      <c r="U56">
        <v>11</v>
      </c>
      <c r="W56">
        <v>1</v>
      </c>
    </row>
    <row r="57" spans="1:23" ht="12.75">
      <c r="A57" s="373">
        <v>50</v>
      </c>
      <c r="B57" s="121">
        <v>10</v>
      </c>
      <c r="C57" t="s">
        <v>85</v>
      </c>
      <c r="D57" s="87">
        <v>44899</v>
      </c>
      <c r="E57" t="s">
        <v>58</v>
      </c>
      <c r="F57" s="86" t="s">
        <v>0</v>
      </c>
      <c r="G57" t="s">
        <v>54</v>
      </c>
      <c r="H57" t="s">
        <v>108</v>
      </c>
      <c r="J57">
        <v>1</v>
      </c>
      <c r="K57">
        <v>1</v>
      </c>
      <c r="L57">
        <v>2</v>
      </c>
      <c r="O57">
        <v>3</v>
      </c>
      <c r="P57" t="s">
        <v>1</v>
      </c>
      <c r="Q57">
        <v>5</v>
      </c>
      <c r="S57">
        <v>10</v>
      </c>
      <c r="T57" t="s">
        <v>1</v>
      </c>
      <c r="U57">
        <v>11</v>
      </c>
      <c r="W57">
        <v>-1</v>
      </c>
    </row>
    <row r="58" spans="1:23" ht="12.75">
      <c r="A58" s="373">
        <v>51</v>
      </c>
      <c r="B58" s="121">
        <v>1</v>
      </c>
      <c r="C58" t="s">
        <v>88</v>
      </c>
      <c r="D58" s="87">
        <v>44517</v>
      </c>
      <c r="E58" t="s">
        <v>62</v>
      </c>
      <c r="F58" s="86" t="s">
        <v>0</v>
      </c>
      <c r="G58" t="s">
        <v>58</v>
      </c>
      <c r="H58" t="s">
        <v>108</v>
      </c>
      <c r="J58">
        <v>1</v>
      </c>
      <c r="K58">
        <v>1</v>
      </c>
      <c r="L58">
        <v>2</v>
      </c>
      <c r="O58">
        <v>3</v>
      </c>
      <c r="P58" t="s">
        <v>1</v>
      </c>
      <c r="Q58">
        <v>5</v>
      </c>
      <c r="S58">
        <v>13</v>
      </c>
      <c r="T58" t="s">
        <v>1</v>
      </c>
      <c r="U58">
        <v>15</v>
      </c>
      <c r="W58">
        <v>-2</v>
      </c>
    </row>
    <row r="59" spans="1:23" ht="12.75">
      <c r="A59" s="373">
        <v>52</v>
      </c>
      <c r="B59" s="121">
        <v>7</v>
      </c>
      <c r="C59" t="s">
        <v>121</v>
      </c>
      <c r="D59" s="87">
        <v>44808</v>
      </c>
      <c r="E59" t="s">
        <v>66</v>
      </c>
      <c r="F59" s="86" t="s">
        <v>0</v>
      </c>
      <c r="G59" t="s">
        <v>54</v>
      </c>
      <c r="H59" t="s">
        <v>108</v>
      </c>
      <c r="J59">
        <v>1</v>
      </c>
      <c r="K59">
        <v>1</v>
      </c>
      <c r="L59">
        <v>2</v>
      </c>
      <c r="O59">
        <v>3</v>
      </c>
      <c r="P59" t="s">
        <v>1</v>
      </c>
      <c r="Q59">
        <v>5</v>
      </c>
      <c r="S59">
        <v>11</v>
      </c>
      <c r="T59" t="s">
        <v>1</v>
      </c>
      <c r="U59">
        <v>13</v>
      </c>
      <c r="W59">
        <v>-2</v>
      </c>
    </row>
    <row r="60" spans="1:23" ht="12.75">
      <c r="A60" s="373">
        <v>53</v>
      </c>
      <c r="B60" s="121">
        <v>10</v>
      </c>
      <c r="C60" t="s">
        <v>84</v>
      </c>
      <c r="D60" s="87">
        <v>44899</v>
      </c>
      <c r="E60" t="s">
        <v>58</v>
      </c>
      <c r="F60" s="86" t="s">
        <v>0</v>
      </c>
      <c r="G60" t="s">
        <v>54</v>
      </c>
      <c r="H60" t="s">
        <v>108</v>
      </c>
      <c r="J60">
        <v>0</v>
      </c>
      <c r="K60">
        <v>3</v>
      </c>
      <c r="L60">
        <v>1</v>
      </c>
      <c r="O60">
        <v>3</v>
      </c>
      <c r="P60" t="s">
        <v>1</v>
      </c>
      <c r="Q60">
        <v>5</v>
      </c>
      <c r="S60">
        <v>10</v>
      </c>
      <c r="T60" t="s">
        <v>1</v>
      </c>
      <c r="U60">
        <v>12</v>
      </c>
      <c r="W60">
        <v>-2</v>
      </c>
    </row>
    <row r="61" spans="1:23" ht="12.75">
      <c r="A61" s="373">
        <v>54</v>
      </c>
      <c r="B61" s="121">
        <v>7</v>
      </c>
      <c r="C61" t="s">
        <v>78</v>
      </c>
      <c r="D61" s="87">
        <v>44808</v>
      </c>
      <c r="E61" t="s">
        <v>54</v>
      </c>
      <c r="F61" s="86" t="s">
        <v>0</v>
      </c>
      <c r="G61" t="s">
        <v>66</v>
      </c>
      <c r="H61" t="s">
        <v>108</v>
      </c>
      <c r="J61">
        <v>1</v>
      </c>
      <c r="K61">
        <v>1</v>
      </c>
      <c r="L61">
        <v>2</v>
      </c>
      <c r="O61">
        <v>3</v>
      </c>
      <c r="P61" t="s">
        <v>1</v>
      </c>
      <c r="Q61">
        <v>5</v>
      </c>
      <c r="S61">
        <v>12</v>
      </c>
      <c r="T61" t="s">
        <v>1</v>
      </c>
      <c r="U61">
        <v>15</v>
      </c>
      <c r="W61">
        <v>-3</v>
      </c>
    </row>
    <row r="62" spans="1:23" ht="12.75">
      <c r="A62" s="373">
        <v>55</v>
      </c>
      <c r="B62" s="121">
        <v>9</v>
      </c>
      <c r="C62" t="s">
        <v>96</v>
      </c>
      <c r="D62" s="87">
        <v>44808</v>
      </c>
      <c r="E62" t="s">
        <v>70</v>
      </c>
      <c r="F62" s="86" t="s">
        <v>0</v>
      </c>
      <c r="G62" t="s">
        <v>66</v>
      </c>
      <c r="H62" t="s">
        <v>108</v>
      </c>
      <c r="J62">
        <v>1</v>
      </c>
      <c r="K62">
        <v>1</v>
      </c>
      <c r="L62">
        <v>2</v>
      </c>
      <c r="O62">
        <v>3</v>
      </c>
      <c r="P62" t="s">
        <v>1</v>
      </c>
      <c r="Q62">
        <v>5</v>
      </c>
      <c r="S62">
        <v>11</v>
      </c>
      <c r="T62" t="s">
        <v>1</v>
      </c>
      <c r="U62">
        <v>14</v>
      </c>
      <c r="W62">
        <v>-3</v>
      </c>
    </row>
    <row r="63" spans="1:23" ht="12.75">
      <c r="A63" s="373">
        <v>56</v>
      </c>
      <c r="B63" s="121">
        <v>7</v>
      </c>
      <c r="C63" t="s">
        <v>81</v>
      </c>
      <c r="D63" s="87">
        <v>44808</v>
      </c>
      <c r="E63" t="s">
        <v>54</v>
      </c>
      <c r="F63" s="86" t="s">
        <v>0</v>
      </c>
      <c r="G63" t="s">
        <v>66</v>
      </c>
      <c r="H63" t="s">
        <v>108</v>
      </c>
      <c r="J63">
        <v>1</v>
      </c>
      <c r="K63">
        <v>1</v>
      </c>
      <c r="L63">
        <v>2</v>
      </c>
      <c r="O63">
        <v>3</v>
      </c>
      <c r="P63" t="s">
        <v>1</v>
      </c>
      <c r="Q63">
        <v>5</v>
      </c>
      <c r="S63">
        <v>9</v>
      </c>
      <c r="T63" t="s">
        <v>1</v>
      </c>
      <c r="U63">
        <v>12</v>
      </c>
      <c r="W63">
        <v>-3</v>
      </c>
    </row>
    <row r="64" spans="1:23" ht="12.75">
      <c r="A64" s="373">
        <v>57</v>
      </c>
      <c r="B64" s="121">
        <v>10</v>
      </c>
      <c r="C64" t="s">
        <v>83</v>
      </c>
      <c r="D64" s="87">
        <v>44899</v>
      </c>
      <c r="E64" t="s">
        <v>58</v>
      </c>
      <c r="F64" s="86" t="s">
        <v>0</v>
      </c>
      <c r="G64" t="s">
        <v>54</v>
      </c>
      <c r="H64" t="s">
        <v>108</v>
      </c>
      <c r="J64">
        <v>1</v>
      </c>
      <c r="K64">
        <v>1</v>
      </c>
      <c r="L64">
        <v>2</v>
      </c>
      <c r="O64">
        <v>3</v>
      </c>
      <c r="P64" t="s">
        <v>1</v>
      </c>
      <c r="Q64">
        <v>5</v>
      </c>
      <c r="S64">
        <v>13</v>
      </c>
      <c r="T64" t="s">
        <v>1</v>
      </c>
      <c r="U64">
        <v>19</v>
      </c>
      <c r="W64">
        <v>-6</v>
      </c>
    </row>
    <row r="65" spans="1:23" ht="12.75">
      <c r="A65" s="373">
        <v>58</v>
      </c>
      <c r="B65" s="121">
        <v>6</v>
      </c>
      <c r="C65" t="s">
        <v>96</v>
      </c>
      <c r="D65" s="87">
        <v>44746</v>
      </c>
      <c r="E65" t="s">
        <v>70</v>
      </c>
      <c r="F65" s="86" t="s">
        <v>0</v>
      </c>
      <c r="G65" t="s">
        <v>58</v>
      </c>
      <c r="H65" t="s">
        <v>108</v>
      </c>
      <c r="J65">
        <v>1</v>
      </c>
      <c r="K65">
        <v>1</v>
      </c>
      <c r="L65">
        <v>2</v>
      </c>
      <c r="O65">
        <v>3</v>
      </c>
      <c r="P65" t="s">
        <v>1</v>
      </c>
      <c r="Q65">
        <v>5</v>
      </c>
      <c r="S65">
        <v>12</v>
      </c>
      <c r="T65" t="s">
        <v>1</v>
      </c>
      <c r="U65">
        <v>18</v>
      </c>
      <c r="W65">
        <v>-6</v>
      </c>
    </row>
    <row r="66" spans="1:23" ht="12.75">
      <c r="A66" s="373">
        <v>59</v>
      </c>
      <c r="B66" s="121">
        <v>2</v>
      </c>
      <c r="C66" t="s">
        <v>93</v>
      </c>
      <c r="D66" s="87">
        <v>44703</v>
      </c>
      <c r="E66" t="s">
        <v>66</v>
      </c>
      <c r="F66" s="86" t="s">
        <v>0</v>
      </c>
      <c r="G66" t="s">
        <v>62</v>
      </c>
      <c r="H66" t="s">
        <v>108</v>
      </c>
      <c r="J66">
        <v>1</v>
      </c>
      <c r="K66">
        <v>1</v>
      </c>
      <c r="L66">
        <v>2</v>
      </c>
      <c r="O66">
        <v>3</v>
      </c>
      <c r="P66" t="s">
        <v>1</v>
      </c>
      <c r="Q66">
        <v>5</v>
      </c>
      <c r="S66">
        <v>9</v>
      </c>
      <c r="T66" t="s">
        <v>1</v>
      </c>
      <c r="U66">
        <v>15</v>
      </c>
      <c r="W66">
        <v>-6</v>
      </c>
    </row>
    <row r="67" spans="1:23" ht="12.75">
      <c r="A67" s="373">
        <v>60</v>
      </c>
      <c r="B67" s="121">
        <v>3</v>
      </c>
      <c r="C67" t="s">
        <v>83</v>
      </c>
      <c r="D67" s="87">
        <v>44672</v>
      </c>
      <c r="E67" t="s">
        <v>58</v>
      </c>
      <c r="F67" s="86" t="s">
        <v>0</v>
      </c>
      <c r="G67" t="s">
        <v>66</v>
      </c>
      <c r="H67" t="s">
        <v>108</v>
      </c>
      <c r="J67">
        <v>1</v>
      </c>
      <c r="K67">
        <v>0</v>
      </c>
      <c r="L67">
        <v>3</v>
      </c>
      <c r="O67">
        <v>2</v>
      </c>
      <c r="P67" t="s">
        <v>1</v>
      </c>
      <c r="Q67">
        <v>6</v>
      </c>
      <c r="S67">
        <v>11</v>
      </c>
      <c r="T67" t="s">
        <v>1</v>
      </c>
      <c r="U67">
        <v>12</v>
      </c>
      <c r="W67">
        <v>-1</v>
      </c>
    </row>
    <row r="68" spans="1:23" ht="12.75">
      <c r="A68" s="373">
        <v>61</v>
      </c>
      <c r="B68" s="121">
        <v>9</v>
      </c>
      <c r="C68" t="s">
        <v>101</v>
      </c>
      <c r="D68" s="87">
        <v>44808</v>
      </c>
      <c r="E68" t="s">
        <v>70</v>
      </c>
      <c r="F68" s="86" t="s">
        <v>0</v>
      </c>
      <c r="G68" t="s">
        <v>66</v>
      </c>
      <c r="H68" t="s">
        <v>108</v>
      </c>
      <c r="J68">
        <v>1</v>
      </c>
      <c r="K68">
        <v>0</v>
      </c>
      <c r="L68">
        <v>3</v>
      </c>
      <c r="O68">
        <v>2</v>
      </c>
      <c r="P68" t="s">
        <v>1</v>
      </c>
      <c r="Q68">
        <v>6</v>
      </c>
      <c r="S68">
        <v>14</v>
      </c>
      <c r="T68" t="s">
        <v>1</v>
      </c>
      <c r="U68">
        <v>17</v>
      </c>
      <c r="W68">
        <v>-3</v>
      </c>
    </row>
    <row r="69" spans="1:23" ht="12.75">
      <c r="A69" s="373">
        <v>62</v>
      </c>
      <c r="B69" s="121">
        <v>7</v>
      </c>
      <c r="C69" t="s">
        <v>91</v>
      </c>
      <c r="D69" s="87">
        <v>44808</v>
      </c>
      <c r="E69" t="s">
        <v>66</v>
      </c>
      <c r="F69" s="86" t="s">
        <v>0</v>
      </c>
      <c r="G69" t="s">
        <v>54</v>
      </c>
      <c r="H69" t="s">
        <v>108</v>
      </c>
      <c r="J69">
        <v>1</v>
      </c>
      <c r="K69">
        <v>0</v>
      </c>
      <c r="L69">
        <v>3</v>
      </c>
      <c r="O69">
        <v>2</v>
      </c>
      <c r="P69" t="s">
        <v>1</v>
      </c>
      <c r="Q69">
        <v>6</v>
      </c>
      <c r="S69">
        <v>11</v>
      </c>
      <c r="T69" t="s">
        <v>1</v>
      </c>
      <c r="U69">
        <v>15</v>
      </c>
      <c r="W69">
        <v>-4</v>
      </c>
    </row>
    <row r="70" spans="1:23" ht="12.75">
      <c r="A70" s="373">
        <v>63</v>
      </c>
      <c r="B70" s="121">
        <v>5</v>
      </c>
      <c r="C70" t="s">
        <v>87</v>
      </c>
      <c r="D70" s="87">
        <v>44751</v>
      </c>
      <c r="E70" t="s">
        <v>62</v>
      </c>
      <c r="F70" s="86" t="s">
        <v>0</v>
      </c>
      <c r="G70" t="s">
        <v>70</v>
      </c>
      <c r="H70" t="s">
        <v>108</v>
      </c>
      <c r="J70">
        <v>0</v>
      </c>
      <c r="K70">
        <v>2</v>
      </c>
      <c r="L70">
        <v>2</v>
      </c>
      <c r="O70">
        <v>2</v>
      </c>
      <c r="P70" t="s">
        <v>1</v>
      </c>
      <c r="Q70">
        <v>6</v>
      </c>
      <c r="S70">
        <v>10</v>
      </c>
      <c r="T70" t="s">
        <v>1</v>
      </c>
      <c r="U70">
        <v>14</v>
      </c>
      <c r="W70">
        <v>-4</v>
      </c>
    </row>
    <row r="71" spans="1:23" ht="12.75">
      <c r="A71" s="373">
        <v>64</v>
      </c>
      <c r="B71" s="121">
        <v>10</v>
      </c>
      <c r="C71" t="s">
        <v>86</v>
      </c>
      <c r="D71" s="87">
        <v>44899</v>
      </c>
      <c r="E71" t="s">
        <v>58</v>
      </c>
      <c r="F71" s="86" t="s">
        <v>0</v>
      </c>
      <c r="G71" t="s">
        <v>54</v>
      </c>
      <c r="H71" t="s">
        <v>108</v>
      </c>
      <c r="J71">
        <v>1</v>
      </c>
      <c r="K71">
        <v>0</v>
      </c>
      <c r="L71">
        <v>3</v>
      </c>
      <c r="O71">
        <v>2</v>
      </c>
      <c r="P71" t="s">
        <v>1</v>
      </c>
      <c r="Q71">
        <v>6</v>
      </c>
      <c r="S71">
        <v>9</v>
      </c>
      <c r="T71" t="s">
        <v>1</v>
      </c>
      <c r="U71">
        <v>13</v>
      </c>
      <c r="W71">
        <v>-4</v>
      </c>
    </row>
    <row r="72" spans="1:23" ht="12.75">
      <c r="A72" s="373">
        <v>65</v>
      </c>
      <c r="B72" s="121">
        <v>2</v>
      </c>
      <c r="C72" t="s">
        <v>90</v>
      </c>
      <c r="D72" s="87">
        <v>44703</v>
      </c>
      <c r="E72" t="s">
        <v>62</v>
      </c>
      <c r="F72" s="86" t="s">
        <v>0</v>
      </c>
      <c r="G72" t="s">
        <v>66</v>
      </c>
      <c r="H72" t="s">
        <v>108</v>
      </c>
      <c r="J72">
        <v>1</v>
      </c>
      <c r="K72">
        <v>0</v>
      </c>
      <c r="L72">
        <v>3</v>
      </c>
      <c r="O72">
        <v>2</v>
      </c>
      <c r="P72" t="s">
        <v>1</v>
      </c>
      <c r="Q72">
        <v>6</v>
      </c>
      <c r="S72">
        <v>9</v>
      </c>
      <c r="T72" t="s">
        <v>1</v>
      </c>
      <c r="U72">
        <v>13</v>
      </c>
      <c r="W72">
        <v>-4</v>
      </c>
    </row>
    <row r="73" spans="1:23" ht="12.75">
      <c r="A73" s="373">
        <v>66</v>
      </c>
      <c r="B73" s="121">
        <v>6</v>
      </c>
      <c r="C73" t="s">
        <v>84</v>
      </c>
      <c r="D73" s="87">
        <v>44746</v>
      </c>
      <c r="E73" t="s">
        <v>58</v>
      </c>
      <c r="F73" s="86" t="s">
        <v>0</v>
      </c>
      <c r="G73" t="s">
        <v>70</v>
      </c>
      <c r="H73" t="s">
        <v>108</v>
      </c>
      <c r="J73">
        <v>0</v>
      </c>
      <c r="K73">
        <v>2</v>
      </c>
      <c r="L73">
        <v>2</v>
      </c>
      <c r="O73">
        <v>2</v>
      </c>
      <c r="P73" t="s">
        <v>1</v>
      </c>
      <c r="Q73">
        <v>6</v>
      </c>
      <c r="S73">
        <v>12</v>
      </c>
      <c r="T73" t="s">
        <v>1</v>
      </c>
      <c r="U73">
        <v>19</v>
      </c>
      <c r="W73">
        <v>-7</v>
      </c>
    </row>
    <row r="74" spans="1:23" ht="12.75">
      <c r="A74" s="373">
        <v>67</v>
      </c>
      <c r="B74" s="121">
        <v>4</v>
      </c>
      <c r="C74" t="s">
        <v>90</v>
      </c>
      <c r="D74" s="87">
        <v>44675</v>
      </c>
      <c r="E74" t="s">
        <v>62</v>
      </c>
      <c r="F74" s="86" t="s">
        <v>0</v>
      </c>
      <c r="G74" t="s">
        <v>54</v>
      </c>
      <c r="H74" t="s">
        <v>108</v>
      </c>
      <c r="J74">
        <v>0</v>
      </c>
      <c r="K74">
        <v>2</v>
      </c>
      <c r="L74">
        <v>2</v>
      </c>
      <c r="O74">
        <v>2</v>
      </c>
      <c r="P74" t="s">
        <v>1</v>
      </c>
      <c r="Q74">
        <v>6</v>
      </c>
      <c r="S74">
        <v>11</v>
      </c>
      <c r="T74" t="s">
        <v>1</v>
      </c>
      <c r="U74">
        <v>18</v>
      </c>
      <c r="W74">
        <v>-7</v>
      </c>
    </row>
    <row r="75" spans="1:23" ht="12.75">
      <c r="A75" s="373">
        <v>68</v>
      </c>
      <c r="B75" s="121">
        <v>8</v>
      </c>
      <c r="C75" t="s">
        <v>101</v>
      </c>
      <c r="D75" s="87">
        <v>44808</v>
      </c>
      <c r="E75" t="s">
        <v>70</v>
      </c>
      <c r="F75" s="86" t="s">
        <v>0</v>
      </c>
      <c r="G75" t="s">
        <v>54</v>
      </c>
      <c r="H75" t="s">
        <v>108</v>
      </c>
      <c r="J75">
        <v>0</v>
      </c>
      <c r="K75">
        <v>2</v>
      </c>
      <c r="L75">
        <v>2</v>
      </c>
      <c r="O75">
        <v>2</v>
      </c>
      <c r="P75" t="s">
        <v>1</v>
      </c>
      <c r="Q75">
        <v>6</v>
      </c>
      <c r="S75">
        <v>8</v>
      </c>
      <c r="T75" t="s">
        <v>1</v>
      </c>
      <c r="U75">
        <v>15</v>
      </c>
      <c r="W75">
        <v>-7</v>
      </c>
    </row>
    <row r="76" spans="1:23" ht="12.75">
      <c r="A76" s="373">
        <v>69</v>
      </c>
      <c r="B76" s="121">
        <v>6</v>
      </c>
      <c r="C76" t="s">
        <v>97</v>
      </c>
      <c r="D76" s="87">
        <v>44746</v>
      </c>
      <c r="E76" t="s">
        <v>70</v>
      </c>
      <c r="F76" s="86" t="s">
        <v>0</v>
      </c>
      <c r="G76" t="s">
        <v>58</v>
      </c>
      <c r="H76" t="s">
        <v>108</v>
      </c>
      <c r="J76">
        <v>1</v>
      </c>
      <c r="K76">
        <v>0</v>
      </c>
      <c r="L76">
        <v>3</v>
      </c>
      <c r="O76">
        <v>2</v>
      </c>
      <c r="P76" t="s">
        <v>1</v>
      </c>
      <c r="Q76">
        <v>6</v>
      </c>
      <c r="S76">
        <v>8</v>
      </c>
      <c r="T76" t="s">
        <v>1</v>
      </c>
      <c r="U76">
        <v>15</v>
      </c>
      <c r="W76">
        <v>-7</v>
      </c>
    </row>
    <row r="77" spans="1:23" ht="12.75">
      <c r="A77" s="373">
        <v>70</v>
      </c>
      <c r="B77" s="121">
        <v>5</v>
      </c>
      <c r="C77" t="s">
        <v>90</v>
      </c>
      <c r="D77" s="87">
        <v>44751</v>
      </c>
      <c r="E77" t="s">
        <v>62</v>
      </c>
      <c r="F77" s="86" t="s">
        <v>0</v>
      </c>
      <c r="G77" t="s">
        <v>70</v>
      </c>
      <c r="H77" t="s">
        <v>108</v>
      </c>
      <c r="J77">
        <v>1</v>
      </c>
      <c r="K77">
        <v>0</v>
      </c>
      <c r="L77">
        <v>3</v>
      </c>
      <c r="O77">
        <v>2</v>
      </c>
      <c r="P77" t="s">
        <v>1</v>
      </c>
      <c r="Q77">
        <v>6</v>
      </c>
      <c r="S77">
        <v>6</v>
      </c>
      <c r="T77" t="s">
        <v>1</v>
      </c>
      <c r="U77">
        <v>15</v>
      </c>
      <c r="W77">
        <v>-9</v>
      </c>
    </row>
    <row r="78" spans="1:23" ht="12.75">
      <c r="A78" s="373">
        <v>71</v>
      </c>
      <c r="B78" s="121">
        <v>9</v>
      </c>
      <c r="C78" t="s">
        <v>95</v>
      </c>
      <c r="D78" s="87">
        <v>44808</v>
      </c>
      <c r="E78" t="s">
        <v>66</v>
      </c>
      <c r="F78" s="86" t="s">
        <v>0</v>
      </c>
      <c r="G78" t="s">
        <v>70</v>
      </c>
      <c r="H78" t="s">
        <v>108</v>
      </c>
      <c r="J78">
        <v>0</v>
      </c>
      <c r="K78">
        <v>1</v>
      </c>
      <c r="L78">
        <v>3</v>
      </c>
      <c r="O78">
        <v>1</v>
      </c>
      <c r="P78" t="s">
        <v>1</v>
      </c>
      <c r="Q78">
        <v>7</v>
      </c>
      <c r="S78">
        <v>14</v>
      </c>
      <c r="T78" t="s">
        <v>1</v>
      </c>
      <c r="U78">
        <v>18</v>
      </c>
      <c r="W78">
        <v>-4</v>
      </c>
    </row>
    <row r="79" spans="1:23" ht="12.75">
      <c r="A79" s="373">
        <v>72</v>
      </c>
      <c r="B79" s="121">
        <v>9</v>
      </c>
      <c r="C79" t="s">
        <v>100</v>
      </c>
      <c r="D79" s="87">
        <v>44808</v>
      </c>
      <c r="E79" t="s">
        <v>70</v>
      </c>
      <c r="F79" s="86" t="s">
        <v>0</v>
      </c>
      <c r="G79" t="s">
        <v>66</v>
      </c>
      <c r="H79" t="s">
        <v>108</v>
      </c>
      <c r="J79">
        <v>0</v>
      </c>
      <c r="K79">
        <v>1</v>
      </c>
      <c r="L79">
        <v>3</v>
      </c>
      <c r="O79">
        <v>1</v>
      </c>
      <c r="P79" t="s">
        <v>1</v>
      </c>
      <c r="Q79">
        <v>7</v>
      </c>
      <c r="S79">
        <v>11</v>
      </c>
      <c r="T79" t="s">
        <v>1</v>
      </c>
      <c r="U79">
        <v>16</v>
      </c>
      <c r="W79">
        <v>-5</v>
      </c>
    </row>
    <row r="80" spans="1:23" ht="12.75">
      <c r="A80" s="373">
        <v>73</v>
      </c>
      <c r="B80" s="121">
        <v>5</v>
      </c>
      <c r="C80" t="s">
        <v>101</v>
      </c>
      <c r="D80" s="87">
        <v>44751</v>
      </c>
      <c r="E80" t="s">
        <v>70</v>
      </c>
      <c r="F80" s="86" t="s">
        <v>0</v>
      </c>
      <c r="G80" t="s">
        <v>62</v>
      </c>
      <c r="H80" t="s">
        <v>108</v>
      </c>
      <c r="J80">
        <v>0</v>
      </c>
      <c r="K80">
        <v>1</v>
      </c>
      <c r="L80">
        <v>3</v>
      </c>
      <c r="O80">
        <v>1</v>
      </c>
      <c r="P80" t="s">
        <v>1</v>
      </c>
      <c r="Q80">
        <v>7</v>
      </c>
      <c r="S80">
        <v>11</v>
      </c>
      <c r="T80" t="s">
        <v>1</v>
      </c>
      <c r="U80">
        <v>16</v>
      </c>
      <c r="W80">
        <v>-5</v>
      </c>
    </row>
    <row r="81" spans="1:23" ht="12.75">
      <c r="A81" s="373">
        <v>74</v>
      </c>
      <c r="B81" s="121">
        <v>6</v>
      </c>
      <c r="C81" t="s">
        <v>101</v>
      </c>
      <c r="D81" s="87">
        <v>44746</v>
      </c>
      <c r="E81" t="s">
        <v>70</v>
      </c>
      <c r="F81" s="86" t="s">
        <v>0</v>
      </c>
      <c r="G81" t="s">
        <v>58</v>
      </c>
      <c r="H81" t="s">
        <v>108</v>
      </c>
      <c r="J81">
        <v>0</v>
      </c>
      <c r="K81">
        <v>1</v>
      </c>
      <c r="L81">
        <v>3</v>
      </c>
      <c r="O81">
        <v>1</v>
      </c>
      <c r="P81" t="s">
        <v>1</v>
      </c>
      <c r="Q81">
        <v>7</v>
      </c>
      <c r="S81">
        <v>7</v>
      </c>
      <c r="T81" t="s">
        <v>1</v>
      </c>
      <c r="U81">
        <v>13</v>
      </c>
      <c r="W81">
        <v>-6</v>
      </c>
    </row>
    <row r="82" spans="1:23" ht="12.75">
      <c r="A82" s="373">
        <v>75</v>
      </c>
      <c r="B82" s="121">
        <v>8</v>
      </c>
      <c r="C82" t="s">
        <v>97</v>
      </c>
      <c r="D82" s="87">
        <v>44808</v>
      </c>
      <c r="E82" t="s">
        <v>70</v>
      </c>
      <c r="F82" s="86" t="s">
        <v>0</v>
      </c>
      <c r="G82" t="s">
        <v>54</v>
      </c>
      <c r="H82" t="s">
        <v>108</v>
      </c>
      <c r="J82">
        <v>0</v>
      </c>
      <c r="K82">
        <v>1</v>
      </c>
      <c r="L82">
        <v>3</v>
      </c>
      <c r="O82">
        <v>1</v>
      </c>
      <c r="P82" t="s">
        <v>1</v>
      </c>
      <c r="Q82">
        <v>7</v>
      </c>
      <c r="S82">
        <v>11</v>
      </c>
      <c r="T82" t="s">
        <v>1</v>
      </c>
      <c r="U82">
        <v>19</v>
      </c>
      <c r="W82">
        <v>-8</v>
      </c>
    </row>
    <row r="83" spans="1:23" ht="12.75">
      <c r="A83" s="373">
        <v>76</v>
      </c>
      <c r="B83" s="121">
        <v>4</v>
      </c>
      <c r="C83" t="s">
        <v>89</v>
      </c>
      <c r="D83" s="87">
        <v>44675</v>
      </c>
      <c r="E83" t="s">
        <v>62</v>
      </c>
      <c r="F83" s="86" t="s">
        <v>0</v>
      </c>
      <c r="G83" t="s">
        <v>54</v>
      </c>
      <c r="H83" t="s">
        <v>108</v>
      </c>
      <c r="J83">
        <v>0</v>
      </c>
      <c r="K83">
        <v>1</v>
      </c>
      <c r="L83">
        <v>3</v>
      </c>
      <c r="O83">
        <v>1</v>
      </c>
      <c r="P83" t="s">
        <v>1</v>
      </c>
      <c r="Q83">
        <v>7</v>
      </c>
      <c r="S83">
        <v>11</v>
      </c>
      <c r="T83" t="s">
        <v>1</v>
      </c>
      <c r="U83">
        <v>20</v>
      </c>
      <c r="W83">
        <v>-9</v>
      </c>
    </row>
    <row r="84" spans="1:23" ht="12.75">
      <c r="A84" s="373">
        <v>77</v>
      </c>
      <c r="B84" s="121">
        <v>8</v>
      </c>
      <c r="C84" t="s">
        <v>100</v>
      </c>
      <c r="D84" s="87">
        <v>44808</v>
      </c>
      <c r="E84" t="s">
        <v>70</v>
      </c>
      <c r="F84" s="86" t="s">
        <v>0</v>
      </c>
      <c r="G84" t="s">
        <v>54</v>
      </c>
      <c r="H84" t="s">
        <v>108</v>
      </c>
      <c r="J84">
        <v>0</v>
      </c>
      <c r="K84">
        <v>1</v>
      </c>
      <c r="L84">
        <v>3</v>
      </c>
      <c r="O84">
        <v>1</v>
      </c>
      <c r="P84" t="s">
        <v>1</v>
      </c>
      <c r="Q84">
        <v>7</v>
      </c>
      <c r="S84">
        <v>8</v>
      </c>
      <c r="T84" t="s">
        <v>1</v>
      </c>
      <c r="U84">
        <v>20</v>
      </c>
      <c r="W84">
        <v>-12</v>
      </c>
    </row>
    <row r="85" spans="1:23" ht="12.75">
      <c r="A85" s="373">
        <v>78</v>
      </c>
      <c r="B85" s="121">
        <v>3</v>
      </c>
      <c r="C85" t="s">
        <v>86</v>
      </c>
      <c r="D85" s="87">
        <v>44672</v>
      </c>
      <c r="E85" t="s">
        <v>58</v>
      </c>
      <c r="F85" s="86" t="s">
        <v>0</v>
      </c>
      <c r="G85" t="s">
        <v>66</v>
      </c>
      <c r="H85" t="s">
        <v>108</v>
      </c>
      <c r="J85">
        <v>0</v>
      </c>
      <c r="K85">
        <v>0</v>
      </c>
      <c r="L85">
        <v>4</v>
      </c>
      <c r="O85">
        <v>0</v>
      </c>
      <c r="P85" t="s">
        <v>1</v>
      </c>
      <c r="Q85">
        <v>8</v>
      </c>
      <c r="S85">
        <v>10</v>
      </c>
      <c r="T85" t="s">
        <v>1</v>
      </c>
      <c r="U85">
        <v>18</v>
      </c>
      <c r="W85">
        <v>-8</v>
      </c>
    </row>
    <row r="86" spans="1:23" ht="12.75">
      <c r="A86" s="373">
        <v>79</v>
      </c>
      <c r="B86" s="121">
        <v>1</v>
      </c>
      <c r="C86" t="s">
        <v>90</v>
      </c>
      <c r="D86" s="87">
        <v>44517</v>
      </c>
      <c r="E86" t="s">
        <v>62</v>
      </c>
      <c r="F86" s="86" t="s">
        <v>0</v>
      </c>
      <c r="G86" t="s">
        <v>58</v>
      </c>
      <c r="H86" t="s">
        <v>108</v>
      </c>
      <c r="J86">
        <v>0</v>
      </c>
      <c r="K86">
        <v>0</v>
      </c>
      <c r="L86">
        <v>4</v>
      </c>
      <c r="O86">
        <v>0</v>
      </c>
      <c r="P86" t="s">
        <v>1</v>
      </c>
      <c r="Q86">
        <v>8</v>
      </c>
      <c r="S86">
        <v>9</v>
      </c>
      <c r="T86" t="s">
        <v>1</v>
      </c>
      <c r="U86">
        <v>21</v>
      </c>
      <c r="W86">
        <v>-12</v>
      </c>
    </row>
    <row r="87" spans="1:23" ht="12.75">
      <c r="A87" s="373">
        <v>80</v>
      </c>
      <c r="B87" s="121">
        <v>2</v>
      </c>
      <c r="C87" t="s">
        <v>87</v>
      </c>
      <c r="D87" s="87">
        <v>44703</v>
      </c>
      <c r="E87" t="s">
        <v>62</v>
      </c>
      <c r="F87" s="86" t="s">
        <v>0</v>
      </c>
      <c r="G87" t="s">
        <v>66</v>
      </c>
      <c r="H87" t="s">
        <v>108</v>
      </c>
      <c r="J87">
        <v>0</v>
      </c>
      <c r="K87">
        <v>0</v>
      </c>
      <c r="L87">
        <v>4</v>
      </c>
      <c r="O87">
        <v>0</v>
      </c>
      <c r="P87" t="s">
        <v>1</v>
      </c>
      <c r="Q87">
        <v>8</v>
      </c>
      <c r="S87">
        <v>4</v>
      </c>
      <c r="T87" t="s">
        <v>1</v>
      </c>
      <c r="U87">
        <v>16</v>
      </c>
      <c r="W87">
        <v>-12</v>
      </c>
    </row>
    <row r="88" spans="2:6" ht="12.75">
      <c r="B88" s="121"/>
      <c r="D88" s="87"/>
      <c r="E88"/>
      <c r="F88" s="86"/>
    </row>
    <row r="89" spans="2:6" ht="12.75">
      <c r="B89" s="121"/>
      <c r="D89" s="87"/>
      <c r="E89"/>
      <c r="F89" s="86"/>
    </row>
  </sheetData>
  <sheetProtection/>
  <autoFilter ref="B7:W8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André B.</cp:lastModifiedBy>
  <cp:lastPrinted>2023-12-15T14:32:20Z</cp:lastPrinted>
  <dcterms:created xsi:type="dcterms:W3CDTF">2000-11-14T09:05:19Z</dcterms:created>
  <dcterms:modified xsi:type="dcterms:W3CDTF">2023-12-15T14:32:32Z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