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0" windowWidth="13680" windowHeight="11760" tabRatio="864" firstSheet="3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'Einzelergebnisse'!$B$7:$Q$41</definedName>
    <definedName name="_xlnm._FilterDatabase" localSheetId="9" hidden="1">'Einzelstatistik'!$B$7:$Z$18</definedName>
    <definedName name="_xlnm._FilterDatabase" localSheetId="8" hidden="1">'Einzelstatistik_pro_Clubkampf'!$B$7:$W$25</definedName>
    <definedName name="_xlnm._FilterDatabase" localSheetId="5" hidden="1">'Mannschaftsspiele'!$B$7:$T$11</definedName>
    <definedName name="_xlnm._FilterDatabase" localSheetId="6" hidden="1">'Mannschaftsstatistik_Gesamt'!$B$7:$AD$12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'Einzelergebnisse'!$S$8:$S$41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'Mannschaftsspiele'!$V$8:$V$11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'Einzelergebnisse'!$T$8:$T$41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'Mannschaftsspiele'!$W$8:$W$11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'Einzelergebnisse'!$U$8:$U$41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'Mannschaftsspiele'!$X$8:$X$11</definedName>
    <definedName name="_xlnm.Print_Area" localSheetId="2">'Kader'!$A$1:$C$128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'Einzelergebnisse'!$E$8:$E$41</definedName>
    <definedName name="Mannschaft_Einzelergebnisse2" localSheetId="2">#REF!</definedName>
    <definedName name="Mannschaft_Einzelergebnisse2">'Einzelergebnisse'!$G$8:$G$41</definedName>
    <definedName name="Mannschaft_Mannschaftsspiele1" localSheetId="2">#REF!</definedName>
    <definedName name="Mannschaft_Mannschaftsspiele1">'Mannschaftsspiele'!$F$8:$F$11</definedName>
    <definedName name="Mannschaft_Mannschaftsspiele2" localSheetId="2">#REF!</definedName>
    <definedName name="Mannschaft_Mannschaftsspiele2">'Mannschaftsspiele'!$H$8:$H$11</definedName>
    <definedName name="Namen_Einzelergebnisse" localSheetId="2">#REF!</definedName>
    <definedName name="Namen_Einzelergebnisse">'Einzelergebnisse'!$K$8:$K$41</definedName>
    <definedName name="Namen_Einzelergebnisse1" localSheetId="2">#REF!</definedName>
    <definedName name="Namen_Einzelergebnisse1">'Einzelergebnisse'!$K$8:$K$41</definedName>
    <definedName name="Namen_Einzelergebnisse2" localSheetId="2">#REF!</definedName>
    <definedName name="Namen_Einzelergebnisse2">'Einzelergebnisse'!$M$8:$M$41</definedName>
    <definedName name="Nummer_Einzelergebnisse" localSheetId="2">#REF!</definedName>
    <definedName name="Nummer_Einzelergebnisse">'Einzelergebnisse'!$B$8:$B$41</definedName>
    <definedName name="Punkte1_Mannschaftsspiele" localSheetId="2">#REF!</definedName>
    <definedName name="Punkte1_Mannschaftsspiele">'Mannschaftsspiele'!$L$8:$L$11</definedName>
    <definedName name="Punkte2_Mannschaftsspiele" localSheetId="2">#REF!</definedName>
    <definedName name="Punkte2_Mannschaftsspiele">'Mannschaftsspiele'!$N$8:$N$11</definedName>
    <definedName name="Sasion_Einzelergebnisse" localSheetId="2">#REF!</definedName>
    <definedName name="Sasion_Einzelergebnisse">'Einzelergebnisse'!$I$8:$I$41</definedName>
    <definedName name="Sasion_Mannschaftsspiele" localSheetId="2">#REF!</definedName>
    <definedName name="Sasion_Mannschaftsspiele">'Mannschaftsspiele'!$I$8:$I$11</definedName>
    <definedName name="Tabelle1_einzel_club" localSheetId="2">#REF!</definedName>
    <definedName name="Tabelle1_einzel_club">'Einzelstatistik_pro_Clubkampf'!$B$8:$W$25</definedName>
    <definedName name="Tabelle1_einzel_gesamt" localSheetId="9">'Einzelstatistik'!$B$8:$T$18</definedName>
    <definedName name="Tabelle1_einzel_gesamt" localSheetId="6">'Mannschaftsstatistik_Gesamt'!$B$8:$V$12</definedName>
    <definedName name="Tabelle1_einzel_gesamt">#REF!</definedName>
    <definedName name="Tabelle1_einzel_saison" localSheetId="2">#REF!</definedName>
    <definedName name="Tabelle1_einzel_saison">'Einzelstatistik'!$B$8:$Z$18</definedName>
    <definedName name="Tabelle1_einzel_sasion" localSheetId="2">#REF!</definedName>
    <definedName name="Tabelle1_einzel_sasion">'Einzelstatistik'!$B$8:$Z$18</definedName>
    <definedName name="Tabelle1_Einzelergebnisse" localSheetId="2">#REF!</definedName>
    <definedName name="Tabelle1_Einzelergebnisse">'Einzelergebnisse'!$B$8:$Q$41</definedName>
    <definedName name="Tabelle1_mannschaft" localSheetId="2">#REF!</definedName>
    <definedName name="Tabelle1_mannschaft">'Mannschaftsspiele'!$B$8:$T$11</definedName>
    <definedName name="Tabelle1_mannschaft_gesamt" localSheetId="2">#REF!</definedName>
    <definedName name="Tabelle1_mannschaft_gesamt">'Mannschaftsstatistik_Gesamt'!$B$8:$AD$12</definedName>
    <definedName name="Tabelle1_mannschaft_saison">#REF!</definedName>
    <definedName name="Tore1_Einzelergebnisse" localSheetId="2">#REF!</definedName>
    <definedName name="Tore1_Einzelergebnisse">'Einzelergebnisse'!$O$8:$O$41</definedName>
    <definedName name="Tore1_Mannschaftsspiele" localSheetId="2">#REF!</definedName>
    <definedName name="Tore1_Mannschaftsspiele">'Mannschaftsspiele'!$P$8:$P$11</definedName>
    <definedName name="Tore2_Einzelergebnisse" localSheetId="2">#REF!</definedName>
    <definedName name="Tore2_Einzelergebnisse">'Einzelergebnisse'!$Q$8:$Q$41</definedName>
    <definedName name="Tore2_Mannschaftsspiele" localSheetId="2">#REF!</definedName>
    <definedName name="Tore2_Mannschaftsspiele">'Mannschaftsspiele'!$R$8:$R$11</definedName>
  </definedNames>
  <calcPr fullCalcOnLoad="1"/>
</workbook>
</file>

<file path=xl/sharedStrings.xml><?xml version="1.0" encoding="utf-8"?>
<sst xmlns="http://schemas.openxmlformats.org/spreadsheetml/2006/main" count="946" uniqueCount="79">
  <si>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</si>
  <si>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</si>
  <si>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</si>
  <si>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</si>
  <si>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</si>
  <si>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</si>
  <si>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</si>
  <si>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</si>
  <si>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</si>
  <si>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</si>
  <si>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</si>
  <si>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</si>
  <si>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</si>
  <si>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</si>
  <si>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</si>
  <si>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</si>
  <si>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</si>
  <si>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</si>
  <si>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</si>
  <si>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</si>
  <si>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</si>
  <si>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</si>
  <si>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</si>
  <si>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</si>
  <si>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</si>
  <si>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</si>
  <si>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</si>
  <si>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</si>
  <si>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</si>
  <si>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</si>
  <si>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</si>
  <si>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Platz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</si>
  <si>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</si>
  <si>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</si>
  <si>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</si>
  <si>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</si>
  <si>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</si>
  <si>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</si>
  <si>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</si>
  <si>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</si>
  <si>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Sektionsleiter Nord</t>
  </si>
  <si>
    <t>Detlef Bastian</t>
  </si>
  <si>
    <t>Aimé Lungela</t>
  </si>
  <si>
    <t>bundesspielleiter@dtkv.info</t>
  </si>
  <si>
    <t>0179 6276618</t>
  </si>
  <si>
    <t>sektionsleiternord@dtkv.info</t>
  </si>
  <si>
    <t>DTKV- Sektionen</t>
  </si>
  <si>
    <t>Sektionsleiter West</t>
  </si>
  <si>
    <t>0178-2019144</t>
  </si>
  <si>
    <t>BTV Flamengo 62 II</t>
  </si>
  <si>
    <t>Rüdiger Rößger</t>
  </si>
  <si>
    <t>RÖßGER, Rüdiger</t>
  </si>
  <si>
    <t>RENG, Leon</t>
  </si>
  <si>
    <t>KREßIN, Sven</t>
  </si>
  <si>
    <t>ZINGERLE, Christian</t>
  </si>
  <si>
    <t>Spandauer Filzteufel '09 II</t>
  </si>
  <si>
    <t>SCHEFFLER, Uwe</t>
  </si>
  <si>
    <t>Stephan Schulz</t>
  </si>
  <si>
    <t>MIELKE, Gabriel</t>
  </si>
  <si>
    <t>KAPSCHIES, Kevin</t>
  </si>
  <si>
    <t>LACH, André</t>
  </si>
  <si>
    <t>Sektionsleiter  Ost</t>
  </si>
  <si>
    <t>Regionalliga Ost (Saison 2023)</t>
  </si>
  <si>
    <t>Team 3</t>
  </si>
  <si>
    <t>Regionalliga Ost (Saison 2021/22)</t>
  </si>
  <si>
    <t>Spielplan Regionalliga Ost (Saison 2021/22)</t>
  </si>
  <si>
    <t>1. Runde - Spiele vom 05.10.2022 bis 05.10.2022</t>
  </si>
  <si>
    <t>Heimmannschaft</t>
  </si>
  <si>
    <t>Gastmannschaft</t>
  </si>
  <si>
    <t>2. Runde - Spiele vom 10.10.2022 bis 10.10.2022</t>
  </si>
  <si>
    <t>20:12</t>
  </si>
  <si>
    <t>57:47</t>
  </si>
  <si>
    <t>SCHULZ, Stephan</t>
  </si>
  <si>
    <t>12:20</t>
  </si>
  <si>
    <t>55:61</t>
  </si>
  <si>
    <t>12:20 55:61</t>
  </si>
  <si>
    <t>20:12 61:55</t>
  </si>
  <si>
    <t>TABELLE</t>
  </si>
  <si>
    <t>EINZELWERTUNG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</si>
</sst>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0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28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7">
      <alignment/>
      <protection/>
    </xf>
    <xf numFmtId="0" fontId="20" fillId="0" borderId="0" xfId="57" applyAlignment="1">
      <alignment horizontal="center"/>
      <protection/>
    </xf>
    <xf numFmtId="0" fontId="20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1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" fontId="20" fillId="0" borderId="0" xfId="57" applyNumberFormat="1" applyAlignment="1">
      <alignment horizontal="center"/>
      <protection/>
    </xf>
    <xf numFmtId="186" fontId="20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186" fontId="20" fillId="0" borderId="0" xfId="57" applyNumberFormat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9" applyNumberFormat="1" applyAlignment="1">
      <alignment horizontal="center"/>
      <protection/>
    </xf>
    <xf numFmtId="0" fontId="20" fillId="0" borderId="0" xfId="59" applyAlignment="1">
      <alignment horizontal="center"/>
      <protection/>
    </xf>
    <xf numFmtId="0" fontId="20" fillId="0" borderId="0" xfId="59">
      <alignment/>
      <protection/>
    </xf>
    <xf numFmtId="0" fontId="20" fillId="0" borderId="17" xfId="59" applyBorder="1" applyAlignment="1">
      <alignment horizontal="center" textRotation="90"/>
      <protection/>
    </xf>
    <xf numFmtId="49" fontId="20" fillId="0" borderId="0" xfId="59" applyNumberFormat="1" applyAlignment="1">
      <alignment horizontal="center"/>
      <protection/>
    </xf>
    <xf numFmtId="0" fontId="20" fillId="0" borderId="17" xfId="59" applyBorder="1" applyAlignment="1">
      <alignment horizontal="right" vertical="center"/>
      <protection/>
    </xf>
    <xf numFmtId="0" fontId="24" fillId="34" borderId="17" xfId="59" applyFont="1" applyFill="1" applyBorder="1" applyAlignment="1">
      <alignment horizontal="center" vertical="center"/>
      <protection/>
    </xf>
    <xf numFmtId="0" fontId="20" fillId="0" borderId="17" xfId="59" applyBorder="1" applyAlignment="1">
      <alignment horizontal="center" vertical="center" wrapText="1"/>
      <protection/>
    </xf>
    <xf numFmtId="0" fontId="20" fillId="34" borderId="17" xfId="59" applyFill="1" applyBorder="1" applyAlignment="1">
      <alignment horizontal="center" vertical="center"/>
      <protection/>
    </xf>
    <xf numFmtId="0" fontId="20" fillId="33" borderId="17" xfId="59" applyFill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25" fillId="0" borderId="0" xfId="59" applyFont="1" applyAlignment="1">
      <alignment horizontal="center" vertical="center" wrapText="1"/>
      <protection/>
    </xf>
    <xf numFmtId="0" fontId="26" fillId="0" borderId="0" xfId="59" applyFont="1">
      <alignment/>
      <protection/>
    </xf>
    <xf numFmtId="0" fontId="27" fillId="0" borderId="18" xfId="59" applyFont="1" applyBorder="1" applyAlignment="1">
      <alignment vertical="center" textRotation="90"/>
      <protection/>
    </xf>
    <xf numFmtId="0" fontId="27" fillId="0" borderId="19" xfId="59" applyFont="1" applyBorder="1" applyAlignment="1">
      <alignment vertical="center"/>
      <protection/>
    </xf>
    <xf numFmtId="186" fontId="13" fillId="0" borderId="12" xfId="57" applyNumberFormat="1" applyFont="1" applyBorder="1" applyAlignment="1">
      <alignment horizontal="center"/>
      <protection/>
    </xf>
    <xf numFmtId="186" fontId="0" fillId="0" borderId="16" xfId="57" applyNumberFormat="1" applyFont="1" applyBorder="1">
      <alignment/>
      <protection/>
    </xf>
    <xf numFmtId="186" fontId="13" fillId="0" borderId="11" xfId="57" applyNumberFormat="1" applyFont="1" applyBorder="1" applyAlignment="1">
      <alignment horizontal="center"/>
      <protection/>
    </xf>
    <xf numFmtId="186" fontId="13" fillId="0" borderId="12" xfId="57" applyNumberFormat="1" applyFont="1" applyBorder="1">
      <alignment/>
      <protection/>
    </xf>
    <xf numFmtId="186" fontId="0" fillId="0" borderId="14" xfId="57" applyNumberFormat="1" applyFont="1" applyBorder="1">
      <alignment/>
      <protection/>
    </xf>
    <xf numFmtId="186" fontId="13" fillId="0" borderId="13" xfId="57" applyNumberFormat="1" applyFont="1" applyBorder="1">
      <alignment/>
      <protection/>
    </xf>
    <xf numFmtId="186" fontId="0" fillId="0" borderId="15" xfId="57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31" xfId="49" applyBorder="1" applyAlignment="1" applyProtection="1">
      <alignment horizontal="center"/>
      <protection/>
    </xf>
    <xf numFmtId="0" fontId="18" fillId="0" borderId="32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0" fillId="0" borderId="0" xfId="56" applyAlignment="1">
      <alignment/>
      <protection/>
    </xf>
    <xf numFmtId="0" fontId="0" fillId="33" borderId="0" xfId="56" applyFill="1" applyProtection="1">
      <alignment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0" xfId="56" applyFill="1" applyAlignment="1" applyProtection="1">
      <alignment/>
      <protection/>
    </xf>
    <xf numFmtId="0" fontId="0" fillId="0" borderId="0" xfId="56" applyBorder="1">
      <alignment/>
      <protection/>
    </xf>
    <xf numFmtId="0" fontId="0" fillId="33" borderId="0" xfId="56" applyFill="1" applyBorder="1" applyProtection="1">
      <alignment/>
      <protection/>
    </xf>
    <xf numFmtId="0" fontId="0" fillId="33" borderId="0" xfId="56" applyFill="1" applyBorder="1" applyAlignment="1" applyProtection="1">
      <alignment/>
      <protection/>
    </xf>
    <xf numFmtId="0" fontId="5" fillId="33" borderId="0" xfId="56" applyFont="1" applyFill="1" applyProtection="1">
      <alignment/>
      <protection/>
    </xf>
    <xf numFmtId="0" fontId="5" fillId="33" borderId="0" xfId="56" applyFont="1" applyFill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33" borderId="0" xfId="56" applyFill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center" vertical="center"/>
      <protection/>
    </xf>
    <xf numFmtId="0" fontId="0" fillId="33" borderId="0" xfId="56" applyFill="1" applyBorder="1" applyAlignment="1" applyProtection="1">
      <alignment horizontal="center" vertical="center"/>
      <protection/>
    </xf>
    <xf numFmtId="0" fontId="0" fillId="33" borderId="13" xfId="56" applyFill="1" applyBorder="1" applyAlignment="1" applyProtection="1">
      <alignment vertical="center"/>
      <protection/>
    </xf>
    <xf numFmtId="0" fontId="0" fillId="33" borderId="12" xfId="56" applyFill="1" applyBorder="1" applyAlignment="1" applyProtection="1">
      <alignment vertical="center"/>
      <protection/>
    </xf>
    <xf numFmtId="0" fontId="1" fillId="33" borderId="13" xfId="56" applyFont="1" applyFill="1" applyBorder="1" applyAlignment="1" applyProtection="1">
      <alignment horizontal="left" vertical="center"/>
      <protection/>
    </xf>
    <xf numFmtId="0" fontId="1" fillId="33" borderId="12" xfId="56" applyFont="1" applyFill="1" applyBorder="1" applyAlignment="1" applyProtection="1">
      <alignment horizontal="left" vertical="center"/>
      <protection/>
    </xf>
    <xf numFmtId="0" fontId="1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horizontal="left"/>
      <protection/>
    </xf>
    <xf numFmtId="0" fontId="1" fillId="33" borderId="12" xfId="56" applyFont="1" applyFill="1" applyBorder="1" applyAlignment="1" applyProtection="1">
      <alignment horizontal="center" vertical="center"/>
      <protection/>
    </xf>
    <xf numFmtId="0" fontId="0" fillId="33" borderId="11" xfId="56" applyFont="1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center" vertical="center"/>
      <protection/>
    </xf>
    <xf numFmtId="0" fontId="0" fillId="33" borderId="11" xfId="56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lef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0" fillId="33" borderId="0" xfId="56" applyFill="1" applyAlignment="1" applyProtection="1">
      <alignment horizontal="center"/>
      <protection/>
    </xf>
    <xf numFmtId="0" fontId="0" fillId="33" borderId="10" xfId="56" applyFill="1" applyBorder="1" applyAlignment="1" applyProtection="1">
      <alignment horizontal="left"/>
      <protection/>
    </xf>
    <xf numFmtId="0" fontId="0" fillId="33" borderId="0" xfId="56" applyFont="1" applyFill="1" applyAlignment="1" applyProtection="1">
      <alignment/>
      <protection/>
    </xf>
    <xf numFmtId="0" fontId="0" fillId="35" borderId="0" xfId="56" applyFill="1" applyProtection="1">
      <alignment/>
      <protection/>
    </xf>
    <xf numFmtId="0" fontId="0" fillId="35" borderId="0" xfId="56" applyFill="1" applyAlignment="1" applyProtection="1">
      <alignment/>
      <protection/>
    </xf>
    <xf numFmtId="0" fontId="0" fillId="35" borderId="0" xfId="56" applyFill="1" applyBorder="1" applyAlignment="1" applyProtection="1">
      <alignment/>
      <protection/>
    </xf>
    <xf numFmtId="0" fontId="0" fillId="35" borderId="0" xfId="56" applyFill="1" applyBorder="1" applyProtection="1">
      <alignment/>
      <protection/>
    </xf>
    <xf numFmtId="0" fontId="0" fillId="35" borderId="10" xfId="56" applyFill="1" applyBorder="1" applyAlignment="1" applyProtection="1">
      <alignment/>
      <protection/>
    </xf>
    <xf numFmtId="0" fontId="0" fillId="35" borderId="10" xfId="56" applyFill="1" applyBorder="1" applyProtection="1">
      <alignment/>
      <protection/>
    </xf>
    <xf numFmtId="0" fontId="0" fillId="35" borderId="0" xfId="56" applyFill="1" applyBorder="1" applyAlignment="1" applyProtection="1">
      <alignment horizontal="left"/>
      <protection/>
    </xf>
    <xf numFmtId="0" fontId="0" fillId="35" borderId="0" xfId="56" applyFont="1" applyFill="1" applyProtection="1">
      <alignment/>
      <protection/>
    </xf>
    <xf numFmtId="0" fontId="0" fillId="35" borderId="0" xfId="56" applyFont="1" applyFill="1" applyAlignment="1" applyProtection="1">
      <alignment/>
      <protection/>
    </xf>
    <xf numFmtId="0" fontId="14" fillId="35" borderId="0" xfId="56" applyFont="1" applyFill="1" applyBorder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0" fillId="35" borderId="0" xfId="56" applyFill="1" applyBorder="1" applyAlignment="1" applyProtection="1">
      <alignment horizontal="center"/>
      <protection/>
    </xf>
    <xf numFmtId="0" fontId="0" fillId="35" borderId="0" xfId="56" applyFill="1" applyAlignment="1" applyProtection="1">
      <alignment horizontal="center"/>
      <protection/>
    </xf>
    <xf numFmtId="0" fontId="1" fillId="35" borderId="0" xfId="56" applyFont="1" applyFill="1" applyBorder="1" applyAlignment="1" applyProtection="1">
      <alignment horizontal="left"/>
      <protection/>
    </xf>
    <xf numFmtId="0" fontId="0" fillId="35" borderId="10" xfId="56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36" borderId="33" xfId="52" applyFont="1" applyFill="1" applyBorder="1" applyAlignment="1" applyProtection="1">
      <alignment vertical="center"/>
      <protection locked="0"/>
    </xf>
    <xf numFmtId="0" fontId="8" fillId="33" borderId="29" xfId="52" applyFont="1" applyFill="1" applyBorder="1" applyAlignment="1" applyProtection="1">
      <alignment vertical="center"/>
      <protection locked="0"/>
    </xf>
    <xf numFmtId="0" fontId="34" fillId="36" borderId="33" xfId="0" applyFont="1" applyFill="1" applyBorder="1" applyAlignment="1" applyProtection="1">
      <alignment vertical="center"/>
      <protection locked="0"/>
    </xf>
    <xf numFmtId="0" fontId="8" fillId="36" borderId="33" xfId="52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vertical="center"/>
      <protection locked="0"/>
    </xf>
    <xf numFmtId="0" fontId="34" fillId="36" borderId="34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6" borderId="34" xfId="52" applyFont="1" applyFill="1" applyBorder="1" applyAlignment="1" applyProtection="1">
      <alignment vertical="center"/>
      <protection locked="0"/>
    </xf>
    <xf numFmtId="0" fontId="34" fillId="36" borderId="33" xfId="52" applyFont="1" applyFill="1" applyBorder="1" applyAlignment="1" applyProtection="1">
      <alignment vertical="center"/>
      <protection locked="0"/>
    </xf>
    <xf numFmtId="0" fontId="34" fillId="36" borderId="34" xfId="52" applyFont="1" applyFill="1" applyBorder="1" applyAlignment="1" applyProtection="1">
      <alignment vertical="center"/>
      <protection locked="0"/>
    </xf>
    <xf numFmtId="0" fontId="8" fillId="33" borderId="30" xfId="52" applyFont="1" applyFill="1" applyBorder="1" applyAlignment="1" applyProtection="1">
      <alignment vertical="center"/>
      <protection locked="0"/>
    </xf>
    <xf numFmtId="0" fontId="8" fillId="33" borderId="35" xfId="52" applyFont="1" applyFill="1" applyBorder="1" applyAlignment="1" applyProtection="1">
      <alignment vertical="center"/>
      <protection locked="0"/>
    </xf>
    <xf numFmtId="0" fontId="33" fillId="36" borderId="33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8" fillId="33" borderId="35" xfId="0" applyFont="1" applyFill="1" applyBorder="1" applyAlignment="1" applyProtection="1">
      <alignment vertical="center"/>
      <protection locked="0"/>
    </xf>
    <xf numFmtId="0" fontId="8" fillId="36" borderId="33" xfId="0" applyFont="1" applyFill="1" applyBorder="1" applyAlignment="1" applyProtection="1">
      <alignment vertical="center"/>
      <protection locked="0"/>
    </xf>
    <xf numFmtId="0" fontId="18" fillId="0" borderId="0" xfId="49" applyAlignment="1" applyProtection="1">
      <alignment horizontal="center"/>
      <protection/>
    </xf>
    <xf numFmtId="0" fontId="18" fillId="0" borderId="23" xfId="49" applyBorder="1" applyAlignment="1" applyProtection="1">
      <alignment horizontal="center"/>
      <protection/>
    </xf>
    <xf numFmtId="0" fontId="18" fillId="0" borderId="24" xfId="49" applyBorder="1" applyAlignment="1" applyProtection="1">
      <alignment horizontal="center"/>
      <protection/>
    </xf>
    <xf numFmtId="0" fontId="38" fillId="36" borderId="34" xfId="49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/>
    </xf>
    <xf numFmtId="0" fontId="38" fillId="0" borderId="33" xfId="49" applyFont="1" applyBorder="1" applyAlignment="1" applyProtection="1">
      <alignment vertical="center"/>
      <protection/>
    </xf>
    <xf numFmtId="0" fontId="38" fillId="36" borderId="33" xfId="49" applyFont="1" applyFill="1" applyBorder="1" applyAlignment="1" applyProtection="1">
      <alignment vertical="center"/>
      <protection locked="0"/>
    </xf>
    <xf numFmtId="0" fontId="39" fillId="36" borderId="33" xfId="49" applyFont="1" applyFill="1" applyBorder="1" applyAlignment="1" applyProtection="1">
      <alignment vertical="center"/>
      <protection locked="0"/>
    </xf>
    <xf numFmtId="0" fontId="8" fillId="33" borderId="0" xfId="52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39" fillId="0" borderId="36" xfId="49" applyFont="1" applyBorder="1" applyAlignment="1" applyProtection="1">
      <alignment vertical="center"/>
      <protection/>
    </xf>
    <xf numFmtId="0" fontId="38" fillId="0" borderId="33" xfId="49" applyFont="1" applyBorder="1" applyAlignment="1" applyProtection="1">
      <alignment horizontal="left"/>
      <protection/>
    </xf>
    <xf numFmtId="0" fontId="39" fillId="36" borderId="36" xfId="49" applyFont="1" applyFill="1" applyBorder="1" applyAlignment="1" applyProtection="1">
      <alignment vertical="center"/>
      <protection locked="0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0" xfId="49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0" fillId="35" borderId="0" xfId="56" applyFont="1" applyFill="1" applyAlignment="1" applyProtection="1">
      <alignment horizontal="center"/>
      <protection/>
    </xf>
    <xf numFmtId="0" fontId="0" fillId="35" borderId="10" xfId="56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6" applyNumberFormat="1" applyFont="1" applyFill="1" applyBorder="1" applyAlignment="1" applyProtection="1">
      <alignment horizontal="left"/>
      <protection/>
    </xf>
    <xf numFmtId="14" fontId="1" fillId="35" borderId="0" xfId="56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6" applyFill="1" applyBorder="1" applyAlignment="1" applyProtection="1">
      <alignment horizont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3" borderId="10" xfId="56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6" applyFont="1" applyFill="1" applyBorder="1" applyAlignment="1" applyProtection="1">
      <alignment horizontal="left" vertical="center"/>
      <protection/>
    </xf>
    <xf numFmtId="0" fontId="4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ont="1" applyFill="1" applyBorder="1" applyAlignment="1" applyProtection="1">
      <alignment horizontal="left" vertical="center"/>
      <protection/>
    </xf>
    <xf numFmtId="0" fontId="0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left"/>
      <protection/>
    </xf>
    <xf numFmtId="0" fontId="0" fillId="33" borderId="13" xfId="56" applyFill="1" applyBorder="1" applyAlignment="1" applyProtection="1">
      <alignment horizontal="left"/>
      <protection/>
    </xf>
    <xf numFmtId="1" fontId="2" fillId="33" borderId="11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left" vertical="center"/>
      <protection/>
    </xf>
    <xf numFmtId="1" fontId="2" fillId="33" borderId="13" xfId="56" applyNumberFormat="1" applyFont="1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left" vertical="center"/>
      <protection/>
    </xf>
    <xf numFmtId="0" fontId="2" fillId="33" borderId="13" xfId="56" applyFont="1" applyFill="1" applyBorder="1" applyAlignment="1" applyProtection="1">
      <alignment horizontal="left" vertical="center"/>
      <protection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5" fillId="0" borderId="16" xfId="58" applyFont="1" applyFill="1" applyBorder="1" applyAlignment="1">
      <alignment horizontal="center"/>
      <protection/>
    </xf>
    <xf numFmtId="0" fontId="35" fillId="0" borderId="14" xfId="58" applyFont="1" applyFill="1" applyBorder="1" applyAlignment="1">
      <alignment horizontal="center"/>
      <protection/>
    </xf>
    <xf numFmtId="0" fontId="35" fillId="0" borderId="15" xfId="58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0" fillId="33" borderId="17" xfId="59" applyFill="1" applyBorder="1" applyAlignment="1">
      <alignment horizontal="center" vertical="center" wrapText="1"/>
      <protection/>
    </xf>
    <xf numFmtId="49" fontId="13" fillId="0" borderId="38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20" fillId="36" borderId="17" xfId="59" applyFill="1" applyBorder="1" applyAlignment="1">
      <alignment horizontal="center" vertical="center" wrapText="1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6" xfId="57" applyFont="1" applyBorder="1" applyAlignment="1">
      <alignment horizontal="center" vertical="center"/>
      <protection/>
    </xf>
    <xf numFmtId="14" fontId="0" fillId="0" borderId="26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Link 2" xfId="50"/>
    <cellStyle name="Neutral" xfId="51"/>
    <cellStyle name="Normal 2" xfId="52"/>
    <cellStyle name="Notiz" xfId="53"/>
    <cellStyle name="Percent" xfId="54"/>
    <cellStyle name="Schlecht" xfId="55"/>
    <cellStyle name="Standard 2" xfId="56"/>
    <cellStyle name="Standard_Druckseite" xfId="57"/>
    <cellStyle name="Standard_I_Bundesliga_Spielplan 04_05" xfId="58"/>
    <cellStyle name="Standard_Kreuz (2)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undesspielleiter@dtkv.info" TargetMode="External" /><Relationship Id="rId2" Type="http://schemas.openxmlformats.org/officeDocument/2006/relationships/hyperlink" Target="mailto:sektionsleiternord@dtkv.info" TargetMode="Externa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59"/>
      <c r="C6" s="259"/>
    </row>
    <row r="7" spans="1:3" ht="12.75">
      <c r="A7" s="123"/>
      <c r="B7" s="259"/>
      <c r="C7" s="25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Z39"/>
  <sheetViews>
    <sheetView showGridLines="0" zoomScale="79" zoomScaleNormal="79" zoomScalePageLayoutView="0" workbookViewId="0" topLeftCell="A1">
      <selection activeCell="G20" sqref="G20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spans="1:26" ht="45" customHeight="1" thickBot="1">
      <c r="A1" s="488" t="s">
        <v>64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:26" ht="31.5" customHeight="1" thickBot="1">
      <c r="A2" s="489" t="s">
        <v>78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SUBTOTAL(9,E8:E18)</f>
        <v>16</v>
      </c>
      <c r="F4" s="92">
        <f>SUBTOTAL(9,F8:F18)</f>
        <v>64</v>
      </c>
      <c r="G4" s="92"/>
      <c r="H4" s="92">
        <f>SUBTOTAL(9,H8:H18)</f>
        <v>26</v>
      </c>
      <c r="I4" s="92">
        <f>SUBTOTAL(9,I8:I18)</f>
        <v>12</v>
      </c>
      <c r="J4" s="92">
        <f>SUBTOTAL(9,J8:J18)</f>
        <v>26</v>
      </c>
      <c r="K4" s="92"/>
      <c r="L4" s="92">
        <f>SUBTOTAL(9,L8:L18)</f>
        <v>64</v>
      </c>
      <c r="M4" s="92" t="s">
        <v>1</v>
      </c>
      <c r="N4" s="92">
        <f>SUBTOTAL(9,N8:N18)</f>
        <v>64</v>
      </c>
      <c r="O4" s="92"/>
      <c r="P4" s="92">
        <f>SUBTOTAL(9,P8:P18)</f>
        <v>220</v>
      </c>
      <c r="Q4" s="92" t="s">
        <v>1</v>
      </c>
      <c r="R4" s="92">
        <f>SUBTOTAL(9,R8:R18)</f>
        <v>220</v>
      </c>
      <c r="S4" s="92"/>
      <c r="T4" s="93">
        <f>SUBTOTAL(9,T8:T18)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31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85">
        <v>1</v>
      </c>
      <c r="B8" t="s">
        <v>60</v>
      </c>
      <c r="C8" t="s">
        <v>55</v>
      </c>
      <c r="D8" t="s">
        <v>64</v>
      </c>
      <c r="E8">
        <v>2</v>
      </c>
      <c r="F8">
        <v>8</v>
      </c>
      <c r="H8">
        <v>5</v>
      </c>
      <c r="I8">
        <v>2</v>
      </c>
      <c r="J8">
        <v>1</v>
      </c>
      <c r="L8">
        <v>12</v>
      </c>
      <c r="M8" t="s">
        <v>1</v>
      </c>
      <c r="N8">
        <v>4</v>
      </c>
      <c r="P8">
        <v>39</v>
      </c>
      <c r="Q8" t="s">
        <v>1</v>
      </c>
      <c r="R8">
        <v>20</v>
      </c>
      <c r="T8">
        <v>19</v>
      </c>
      <c r="V8" s="130">
        <v>6</v>
      </c>
      <c r="X8" s="129">
        <v>19.5</v>
      </c>
      <c r="Y8" s="129" t="s">
        <v>1</v>
      </c>
      <c r="Z8" s="129">
        <v>10</v>
      </c>
    </row>
    <row r="9" spans="1:26" ht="12.75" customHeight="1">
      <c r="A9" s="485">
        <v>2</v>
      </c>
      <c r="B9" t="s">
        <v>53</v>
      </c>
      <c r="C9" t="s">
        <v>49</v>
      </c>
      <c r="D9" t="s">
        <v>64</v>
      </c>
      <c r="E9">
        <v>2</v>
      </c>
      <c r="F9">
        <v>8</v>
      </c>
      <c r="H9">
        <v>5</v>
      </c>
      <c r="I9">
        <v>1</v>
      </c>
      <c r="J9">
        <v>2</v>
      </c>
      <c r="L9">
        <v>11</v>
      </c>
      <c r="M9" t="s">
        <v>1</v>
      </c>
      <c r="N9">
        <v>5</v>
      </c>
      <c r="P9">
        <v>33</v>
      </c>
      <c r="Q9" t="s">
        <v>1</v>
      </c>
      <c r="R9">
        <v>24</v>
      </c>
      <c r="T9">
        <v>9</v>
      </c>
      <c r="V9" s="130">
        <v>5.5</v>
      </c>
      <c r="X9" s="129">
        <v>16.5</v>
      </c>
      <c r="Y9" s="129" t="s">
        <v>1</v>
      </c>
      <c r="Z9" s="129">
        <v>12</v>
      </c>
    </row>
    <row r="10" spans="1:26" ht="12.75" customHeight="1">
      <c r="A10" s="485">
        <v>3</v>
      </c>
      <c r="B10" t="s">
        <v>51</v>
      </c>
      <c r="C10" t="s">
        <v>49</v>
      </c>
      <c r="D10" t="s">
        <v>64</v>
      </c>
      <c r="E10">
        <v>2</v>
      </c>
      <c r="F10">
        <v>8</v>
      </c>
      <c r="H10">
        <v>4</v>
      </c>
      <c r="I10">
        <v>2</v>
      </c>
      <c r="J10">
        <v>2</v>
      </c>
      <c r="L10">
        <v>10</v>
      </c>
      <c r="M10" t="s">
        <v>1</v>
      </c>
      <c r="N10">
        <v>6</v>
      </c>
      <c r="P10">
        <v>36</v>
      </c>
      <c r="Q10" t="s">
        <v>1</v>
      </c>
      <c r="R10">
        <v>27</v>
      </c>
      <c r="T10">
        <v>9</v>
      </c>
      <c r="V10" s="130">
        <v>5</v>
      </c>
      <c r="X10" s="129">
        <v>18</v>
      </c>
      <c r="Y10" s="129" t="s">
        <v>1</v>
      </c>
      <c r="Z10" s="129">
        <v>13.5</v>
      </c>
    </row>
    <row r="11" spans="1:26" ht="12.75" customHeight="1">
      <c r="A11" s="485">
        <v>4</v>
      </c>
      <c r="B11" t="s">
        <v>52</v>
      </c>
      <c r="C11" t="s">
        <v>49</v>
      </c>
      <c r="D11" t="s">
        <v>64</v>
      </c>
      <c r="E11">
        <v>2</v>
      </c>
      <c r="F11">
        <v>8</v>
      </c>
      <c r="H11">
        <v>4</v>
      </c>
      <c r="I11">
        <v>2</v>
      </c>
      <c r="J11">
        <v>2</v>
      </c>
      <c r="L11">
        <v>10</v>
      </c>
      <c r="M11" t="s">
        <v>1</v>
      </c>
      <c r="N11">
        <v>6</v>
      </c>
      <c r="P11">
        <v>28</v>
      </c>
      <c r="Q11" t="s">
        <v>1</v>
      </c>
      <c r="R11">
        <v>27</v>
      </c>
      <c r="T11">
        <v>1</v>
      </c>
      <c r="V11" s="130">
        <v>5</v>
      </c>
      <c r="X11" s="129">
        <v>14</v>
      </c>
      <c r="Y11" s="129" t="s">
        <v>1</v>
      </c>
      <c r="Z11" s="129">
        <v>13.5</v>
      </c>
    </row>
    <row r="12" spans="1:26" ht="12.75" customHeight="1">
      <c r="A12" s="485">
        <v>5</v>
      </c>
      <c r="B12" t="s">
        <v>54</v>
      </c>
      <c r="C12" t="s">
        <v>49</v>
      </c>
      <c r="D12" t="s">
        <v>64</v>
      </c>
      <c r="E12">
        <v>2</v>
      </c>
      <c r="F12">
        <v>8</v>
      </c>
      <c r="H12">
        <v>4</v>
      </c>
      <c r="I12">
        <v>1</v>
      </c>
      <c r="J12">
        <v>3</v>
      </c>
      <c r="L12">
        <v>9</v>
      </c>
      <c r="M12" t="s">
        <v>1</v>
      </c>
      <c r="N12">
        <v>7</v>
      </c>
      <c r="P12">
        <v>21</v>
      </c>
      <c r="Q12" t="s">
        <v>1</v>
      </c>
      <c r="R12">
        <v>24</v>
      </c>
      <c r="T12">
        <v>-3</v>
      </c>
      <c r="V12" s="130">
        <v>4.5</v>
      </c>
      <c r="X12" s="129">
        <v>10.5</v>
      </c>
      <c r="Y12" s="129" t="s">
        <v>1</v>
      </c>
      <c r="Z12" s="129">
        <v>12</v>
      </c>
    </row>
    <row r="13" spans="1:26" ht="12.75" customHeight="1">
      <c r="A13" s="485">
        <v>6</v>
      </c>
      <c r="B13" t="s">
        <v>72</v>
      </c>
      <c r="C13" t="s">
        <v>55</v>
      </c>
      <c r="D13" t="s">
        <v>64</v>
      </c>
      <c r="E13">
        <v>1</v>
      </c>
      <c r="F13">
        <v>4</v>
      </c>
      <c r="H13">
        <v>3</v>
      </c>
      <c r="I13">
        <v>0</v>
      </c>
      <c r="J13">
        <v>1</v>
      </c>
      <c r="L13">
        <v>6</v>
      </c>
      <c r="M13" t="s">
        <v>1</v>
      </c>
      <c r="N13">
        <v>2</v>
      </c>
      <c r="P13">
        <v>17</v>
      </c>
      <c r="Q13" t="s">
        <v>1</v>
      </c>
      <c r="R13">
        <v>13</v>
      </c>
      <c r="T13">
        <v>4</v>
      </c>
      <c r="V13" s="130">
        <v>6</v>
      </c>
      <c r="X13" s="129">
        <v>17</v>
      </c>
      <c r="Y13" s="129" t="s">
        <v>1</v>
      </c>
      <c r="Z13" s="129">
        <v>13</v>
      </c>
    </row>
    <row r="14" spans="1:26" ht="12.75" customHeight="1">
      <c r="A14" s="485">
        <v>7</v>
      </c>
      <c r="B14" t="s">
        <v>56</v>
      </c>
      <c r="C14" t="s">
        <v>55</v>
      </c>
      <c r="D14" t="s">
        <v>64</v>
      </c>
      <c r="E14">
        <v>2</v>
      </c>
      <c r="F14">
        <v>8</v>
      </c>
      <c r="H14">
        <v>1</v>
      </c>
      <c r="I14">
        <v>2</v>
      </c>
      <c r="J14">
        <v>5</v>
      </c>
      <c r="L14">
        <v>4</v>
      </c>
      <c r="M14" t="s">
        <v>1</v>
      </c>
      <c r="N14">
        <v>12</v>
      </c>
      <c r="P14">
        <v>20</v>
      </c>
      <c r="Q14" t="s">
        <v>1</v>
      </c>
      <c r="R14">
        <v>29</v>
      </c>
      <c r="T14">
        <v>-9</v>
      </c>
      <c r="V14" s="130">
        <v>2</v>
      </c>
      <c r="X14" s="129">
        <v>10</v>
      </c>
      <c r="Y14" s="129" t="s">
        <v>1</v>
      </c>
      <c r="Z14" s="129">
        <v>14.5</v>
      </c>
    </row>
    <row r="15" spans="1:26" ht="12.75" customHeight="1">
      <c r="A15" s="485">
        <v>8</v>
      </c>
      <c r="B15" t="s">
        <v>58</v>
      </c>
      <c r="C15" t="s">
        <v>55</v>
      </c>
      <c r="D15" t="s">
        <v>64</v>
      </c>
      <c r="E15">
        <v>1</v>
      </c>
      <c r="F15">
        <v>4</v>
      </c>
      <c r="H15">
        <v>0</v>
      </c>
      <c r="I15">
        <v>1</v>
      </c>
      <c r="J15">
        <v>3</v>
      </c>
      <c r="L15">
        <v>1</v>
      </c>
      <c r="M15" t="s">
        <v>1</v>
      </c>
      <c r="N15">
        <v>7</v>
      </c>
      <c r="P15">
        <v>10</v>
      </c>
      <c r="Q15" t="s">
        <v>1</v>
      </c>
      <c r="R15">
        <v>20</v>
      </c>
      <c r="T15">
        <v>-10</v>
      </c>
      <c r="V15" s="130">
        <v>1</v>
      </c>
      <c r="X15" s="129">
        <v>10</v>
      </c>
      <c r="Y15" s="129" t="s">
        <v>1</v>
      </c>
      <c r="Z15" s="129">
        <v>20</v>
      </c>
    </row>
    <row r="16" spans="1:26" ht="12.75" customHeight="1">
      <c r="A16" s="485">
        <v>9</v>
      </c>
      <c r="B16" t="s">
        <v>59</v>
      </c>
      <c r="C16" t="s">
        <v>55</v>
      </c>
      <c r="D16" t="s">
        <v>64</v>
      </c>
      <c r="E16">
        <v>2</v>
      </c>
      <c r="F16">
        <v>8</v>
      </c>
      <c r="H16">
        <v>0</v>
      </c>
      <c r="I16">
        <v>1</v>
      </c>
      <c r="J16">
        <v>7</v>
      </c>
      <c r="L16">
        <v>1</v>
      </c>
      <c r="M16" t="s">
        <v>1</v>
      </c>
      <c r="N16">
        <v>15</v>
      </c>
      <c r="P16">
        <v>16</v>
      </c>
      <c r="Q16" t="s">
        <v>1</v>
      </c>
      <c r="R16">
        <v>36</v>
      </c>
      <c r="T16">
        <v>-20</v>
      </c>
      <c r="V16" s="130">
        <v>0.5</v>
      </c>
      <c r="X16" s="129">
        <v>8</v>
      </c>
      <c r="Y16" s="129" t="s">
        <v>1</v>
      </c>
      <c r="Z16" s="129">
        <v>18</v>
      </c>
    </row>
    <row r="17" spans="22:26" ht="12.75" customHeight="1">
      <c r="V17" s="130"/>
      <c r="X17" s="129"/>
      <c r="Y17" s="129"/>
      <c r="Z17" s="129"/>
    </row>
    <row r="18" spans="22:26" ht="12.75" customHeight="1">
      <c r="V18" s="130"/>
      <c r="X18" s="129"/>
      <c r="Y18" s="129"/>
      <c r="Z18" s="129"/>
    </row>
    <row r="24" spans="3:11" ht="12.75">
      <c r="C24" s="2"/>
      <c r="D24" s="2"/>
      <c r="K24" s="1"/>
    </row>
    <row r="25" spans="3:11" ht="12.75">
      <c r="C25" s="2"/>
      <c r="D25" s="2"/>
      <c r="K25" s="1"/>
    </row>
    <row r="26" spans="3:11" ht="12.75">
      <c r="C26" s="2"/>
      <c r="D26" s="2"/>
      <c r="K26" s="1"/>
    </row>
    <row r="27" spans="3:11" ht="12.75">
      <c r="C27" s="2"/>
      <c r="D27" s="2"/>
      <c r="K27" s="1"/>
    </row>
    <row r="28" spans="3:11" ht="12.75">
      <c r="C28" s="2"/>
      <c r="D28" s="2"/>
      <c r="K28" s="1"/>
    </row>
    <row r="29" spans="3:11" ht="12.75">
      <c r="C29" s="2"/>
      <c r="D29" s="2"/>
      <c r="K29" s="1"/>
    </row>
    <row r="30" spans="3:11" ht="12.75">
      <c r="C30" s="2"/>
      <c r="D30" s="2"/>
      <c r="K30" s="1"/>
    </row>
    <row r="31" spans="3:11" ht="12.75">
      <c r="C31" s="2"/>
      <c r="D31" s="2"/>
      <c r="K31" s="1"/>
    </row>
    <row r="32" spans="3:11" ht="12.75">
      <c r="C32" s="2"/>
      <c r="D32" s="2"/>
      <c r="K32" s="1"/>
    </row>
    <row r="33" spans="3:11" ht="12.75">
      <c r="C33" s="2"/>
      <c r="D33" s="2"/>
      <c r="K33" s="1"/>
    </row>
    <row r="34" spans="3:11" ht="12.75">
      <c r="C34" s="2"/>
      <c r="D34" s="2"/>
      <c r="K34" s="1"/>
    </row>
    <row r="35" spans="3:11" ht="12.75">
      <c r="C35" s="2"/>
      <c r="D35" s="2"/>
      <c r="K35" s="1"/>
    </row>
    <row r="36" spans="3:11" ht="12.75">
      <c r="C36" s="2"/>
      <c r="D36" s="2"/>
      <c r="K36" s="1"/>
    </row>
    <row r="37" spans="3:11" ht="12.75">
      <c r="C37" s="2"/>
      <c r="D37" s="2"/>
      <c r="K37" s="1"/>
    </row>
    <row r="38" spans="3:11" ht="12.75">
      <c r="C38" s="2"/>
      <c r="D38" s="2"/>
      <c r="K38" s="1"/>
    </row>
    <row r="39" spans="3:11" ht="12.75">
      <c r="C39" s="2"/>
      <c r="D39" s="2"/>
      <c r="K39" s="1"/>
    </row>
  </sheetData>
  <sheetProtection/>
  <autoFilter ref="B7:Z18"/>
  <mergeCells count="2">
    <mergeCell ref="A2:Z2"/>
    <mergeCell ref="A1:Z1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34">
        <v>2</v>
      </c>
      <c r="W1" s="435"/>
      <c r="X1" s="436"/>
      <c r="Y1" s="125"/>
      <c r="Z1" s="125"/>
      <c r="AA1" s="125"/>
      <c r="AB1" s="125"/>
      <c r="AC1" s="125"/>
      <c r="AD1" s="125"/>
      <c r="AN1" s="447" t="s">
        <v>4</v>
      </c>
      <c r="AO1" s="447"/>
      <c r="AP1" s="447"/>
      <c r="AQ1" s="420">
        <v>44844</v>
      </c>
      <c r="AR1" s="420"/>
      <c r="AS1" s="420"/>
      <c r="AT1" s="420"/>
      <c r="AU1" s="420"/>
      <c r="AV1" s="42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93" t="s">
        <v>64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92" t="s">
        <v>55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53" t="s">
        <v>0</v>
      </c>
      <c r="Q3" s="433" t="s">
        <v>49</v>
      </c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54"/>
      <c r="AI3" s="448">
        <f>AN34</f>
        <v>12</v>
      </c>
      <c r="AJ3" s="448"/>
      <c r="AK3" s="55" t="s">
        <v>1</v>
      </c>
      <c r="AL3" s="55"/>
      <c r="AM3" s="55"/>
      <c r="AN3" s="448">
        <f>AQ34</f>
        <v>20</v>
      </c>
      <c r="AO3" s="448"/>
      <c r="AP3" s="54"/>
      <c r="AQ3" s="54"/>
      <c r="AR3" s="448">
        <f>AS35</f>
        <v>55</v>
      </c>
      <c r="AS3" s="448"/>
      <c r="AT3" s="55" t="s">
        <v>1</v>
      </c>
      <c r="AU3" s="448">
        <f>AV35</f>
        <v>61</v>
      </c>
      <c r="AV3" s="44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46" t="s">
        <v>5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Y5" s="458" t="s">
        <v>6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94" t="s">
        <v>59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X6" s="61">
        <v>5</v>
      </c>
      <c r="Y6" s="394" t="s">
        <v>51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94" t="s">
        <v>60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X7" s="61">
        <v>6</v>
      </c>
      <c r="Y7" s="394" t="s">
        <v>54</v>
      </c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94" t="s">
        <v>56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X8" s="61">
        <v>7</v>
      </c>
      <c r="Y8" s="394" t="s">
        <v>52</v>
      </c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94" t="s">
        <v>72</v>
      </c>
      <c r="G9" s="394"/>
      <c r="H9" s="394"/>
      <c r="I9" s="394"/>
      <c r="J9" s="394"/>
      <c r="K9" s="394"/>
      <c r="L9" s="394"/>
      <c r="M9" s="394"/>
      <c r="N9" s="394"/>
      <c r="O9" s="394"/>
      <c r="P9" s="394"/>
      <c r="X9" s="61">
        <v>8</v>
      </c>
      <c r="Y9" s="394" t="s">
        <v>53</v>
      </c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45" t="str">
        <f>IF(ISBLANK($F$6),"",$F$6)</f>
        <v>KAPSCHIES, Kevin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53" t="s">
        <v>0</v>
      </c>
      <c r="P11" s="48">
        <v>5</v>
      </c>
      <c r="Q11" s="445" t="str">
        <f>IF(ISBLANK($Y$6),"",$Y$6)</f>
        <v>RÖßGER, Rüdiger</v>
      </c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E11" s="395">
        <v>1</v>
      </c>
      <c r="AF11" s="395"/>
      <c r="AG11" s="53" t="s">
        <v>1</v>
      </c>
      <c r="AH11" s="396">
        <v>8</v>
      </c>
      <c r="AI11" s="396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45" t="str">
        <f>IF(ISBLANK($F$7),"",$F$7)</f>
        <v>LACH, André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53" t="s">
        <v>0</v>
      </c>
      <c r="P12" s="48">
        <v>6</v>
      </c>
      <c r="Q12" s="445" t="str">
        <f>IF(ISBLANK($Y$7),"",$Y$7)</f>
        <v>ZINGERLE, Christian</v>
      </c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E12" s="395">
        <v>7</v>
      </c>
      <c r="AF12" s="395"/>
      <c r="AG12" s="53" t="s">
        <v>1</v>
      </c>
      <c r="AH12" s="396">
        <v>1</v>
      </c>
      <c r="AI12" s="396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445" t="str">
        <f>IF(ISBLANK($F$8),"",$F$8)</f>
        <v>SCHEFFLER, Uwe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53" t="s">
        <v>0</v>
      </c>
      <c r="P13" s="48">
        <v>7</v>
      </c>
      <c r="Q13" s="445" t="str">
        <f>IF(ISBLANK($Y$8),"",$Y$8)</f>
        <v>RENG, Leon</v>
      </c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E13" s="395">
        <v>2</v>
      </c>
      <c r="AF13" s="395"/>
      <c r="AG13" s="53" t="s">
        <v>1</v>
      </c>
      <c r="AH13" s="396">
        <v>4</v>
      </c>
      <c r="AI13" s="396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45" t="str">
        <f>IF(ISBLANK($F$9),"",$F$9)</f>
        <v>SCHULZ, Stephan</v>
      </c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53" t="s">
        <v>0</v>
      </c>
      <c r="P14" s="48">
        <v>8</v>
      </c>
      <c r="Q14" s="445" t="str">
        <f>IF(ISBLANK($Y$9),"",$Y$9)</f>
        <v>KREßIN, Sven</v>
      </c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E14" s="395">
        <v>6</v>
      </c>
      <c r="AF14" s="395"/>
      <c r="AG14" s="53" t="s">
        <v>1</v>
      </c>
      <c r="AH14" s="396">
        <v>5</v>
      </c>
      <c r="AI14" s="39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16</v>
      </c>
      <c r="AU14" s="65" t="str">
        <f>IF(ISNUMBER(AH14),":","")</f>
        <v>:</v>
      </c>
      <c r="AV14" s="65">
        <f>IF(ISNUMBER(AH14),SUM($AH$11:AI14),"")</f>
        <v>18</v>
      </c>
      <c r="AW14" s="47"/>
    </row>
    <row r="15" spans="3:49" ht="21.75" customHeight="1">
      <c r="C15" s="60">
        <v>2</v>
      </c>
      <c r="D15" s="445" t="str">
        <f>IF(ISBLANK($F$7),"",$F$7)</f>
        <v>LACH, André</v>
      </c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53" t="s">
        <v>0</v>
      </c>
      <c r="P15" s="48">
        <v>5</v>
      </c>
      <c r="Q15" s="445" t="str">
        <f>IF(ISBLANK($Y$6),"",$Y$6)</f>
        <v>RÖßGER, Rüdiger</v>
      </c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E15" s="395">
        <v>2</v>
      </c>
      <c r="AF15" s="395"/>
      <c r="AG15" s="53" t="s">
        <v>1</v>
      </c>
      <c r="AH15" s="396">
        <v>4</v>
      </c>
      <c r="AI15" s="396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45" t="str">
        <f>IF(ISBLANK($F$8),"",$F$8)</f>
        <v>SCHEFFLER, Uwe</v>
      </c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53" t="s">
        <v>0</v>
      </c>
      <c r="P16" s="48">
        <v>6</v>
      </c>
      <c r="Q16" s="445" t="str">
        <f>IF(ISBLANK($Y$7),"",$Y$7)</f>
        <v>ZINGERLE, Christian</v>
      </c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E16" s="395">
        <v>1</v>
      </c>
      <c r="AF16" s="395"/>
      <c r="AG16" s="53" t="s">
        <v>1</v>
      </c>
      <c r="AH16" s="396">
        <v>1</v>
      </c>
      <c r="AI16" s="396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445" t="str">
        <f>IF(ISBLANK($F$9),"",$F$9)</f>
        <v>SCHULZ, Stephan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53" t="s">
        <v>0</v>
      </c>
      <c r="P17" s="48">
        <v>7</v>
      </c>
      <c r="Q17" s="445" t="str">
        <f>IF(ISBLANK($Y$8),"",$Y$8)</f>
        <v>RENG, Leon</v>
      </c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E17" s="395">
        <v>4</v>
      </c>
      <c r="AF17" s="395"/>
      <c r="AG17" s="53" t="s">
        <v>1</v>
      </c>
      <c r="AH17" s="396">
        <v>2</v>
      </c>
      <c r="AI17" s="396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45" t="str">
        <f>IF(ISBLANK($F$6),"",$F$6)</f>
        <v>KAPSCHIES, Kevin</v>
      </c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53" t="s">
        <v>0</v>
      </c>
      <c r="P18" s="48">
        <v>8</v>
      </c>
      <c r="Q18" s="445" t="str">
        <f>IF(ISBLANK($Y$9),"",$Y$9)</f>
        <v>KREßIN, Sven</v>
      </c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E18" s="395">
        <v>3</v>
      </c>
      <c r="AF18" s="395"/>
      <c r="AG18" s="53" t="s">
        <v>1</v>
      </c>
      <c r="AH18" s="396">
        <v>4</v>
      </c>
      <c r="AI18" s="396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7</v>
      </c>
      <c r="AR18" s="65" t="str">
        <f>IF(ISNUMBER(AH18),":","")</f>
        <v>:</v>
      </c>
      <c r="AS18" s="65">
        <f>IF(ISNUMBER(AH18),SUM($AM$11:AM18),"")</f>
        <v>9</v>
      </c>
      <c r="AT18" s="64">
        <f>IF(ISNUMBER(AH18),SUM($AE$11:AF18),"")</f>
        <v>26</v>
      </c>
      <c r="AU18" s="65" t="str">
        <f>IF(ISNUMBER(AH18),":","")</f>
        <v>:</v>
      </c>
      <c r="AV18" s="65">
        <f>IF(ISNUMBER(AH18),SUM($AH$11:AI18),"")</f>
        <v>29</v>
      </c>
      <c r="AW18" s="47"/>
    </row>
    <row r="19" spans="3:49" ht="21.75" customHeight="1">
      <c r="C19" s="60">
        <v>4</v>
      </c>
      <c r="D19" s="445" t="str">
        <f>IF(ISBLANK($F$9),"",$F$9)</f>
        <v>SCHULZ, Stephan</v>
      </c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53" t="s">
        <v>0</v>
      </c>
      <c r="P19" s="48">
        <v>6</v>
      </c>
      <c r="Q19" s="445" t="str">
        <f>IF(ISBLANK($Y$7),"",$Y$7)</f>
        <v>ZINGERLE, Christian</v>
      </c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E19" s="395">
        <v>2</v>
      </c>
      <c r="AF19" s="395"/>
      <c r="AG19" s="53" t="s">
        <v>1</v>
      </c>
      <c r="AH19" s="396">
        <v>3</v>
      </c>
      <c r="AI19" s="396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45" t="str">
        <f>IF(ISBLANK($F$8),"",$F$8)</f>
        <v>SCHEFFLER, Uwe</v>
      </c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53" t="s">
        <v>0</v>
      </c>
      <c r="P20" s="48">
        <v>5</v>
      </c>
      <c r="Q20" s="445" t="str">
        <f>IF(ISBLANK($Y$6),"",$Y$6)</f>
        <v>RÖßGER, Rüdiger</v>
      </c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E20" s="395">
        <v>3</v>
      </c>
      <c r="AF20" s="395"/>
      <c r="AG20" s="53" t="s">
        <v>1</v>
      </c>
      <c r="AH20" s="396">
        <v>6</v>
      </c>
      <c r="AI20" s="396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7</v>
      </c>
      <c r="AR20" s="65" t="str">
        <f>IF(ISNUMBER(AH20),":","")</f>
        <v>:</v>
      </c>
      <c r="AS20" s="65">
        <f>IF(ISNUMBER(AH20),SUM($AM$11:AM20),"")</f>
        <v>13</v>
      </c>
      <c r="AT20" s="64">
        <f>IF(ISNUMBER(AH20),SUM($AE$11:AF20),"")</f>
        <v>31</v>
      </c>
      <c r="AU20" s="65" t="str">
        <f>IF(ISNUMBER(AH20),":","")</f>
        <v>:</v>
      </c>
      <c r="AV20" s="65">
        <f>IF(ISNUMBER(AH20),SUM($AH$11:AI20),"")</f>
        <v>38</v>
      </c>
      <c r="AW20" s="47"/>
    </row>
    <row r="21" spans="3:49" ht="21.75" customHeight="1">
      <c r="C21" s="60">
        <v>2</v>
      </c>
      <c r="D21" s="445" t="str">
        <f>IF(ISBLANK($F$7),"",$F$7)</f>
        <v>LACH, André</v>
      </c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53" t="s">
        <v>0</v>
      </c>
      <c r="P21" s="48">
        <v>8</v>
      </c>
      <c r="Q21" s="445" t="str">
        <f>IF(ISBLANK($Y$9),"",$Y$9)</f>
        <v>KREßIN, Sven</v>
      </c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E21" s="395">
        <v>3</v>
      </c>
      <c r="AF21" s="395"/>
      <c r="AG21" s="53" t="s">
        <v>1</v>
      </c>
      <c r="AH21" s="396">
        <v>3</v>
      </c>
      <c r="AI21" s="396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45" t="str">
        <f>IF(ISBLANK($F$6),"",$F$6)</f>
        <v>KAPSCHIES, Kevin</v>
      </c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53" t="s">
        <v>0</v>
      </c>
      <c r="P22" s="48">
        <v>7</v>
      </c>
      <c r="Q22" s="445" t="str">
        <f>IF(ISBLANK($Y$8),"",$Y$8)</f>
        <v>RENG, Leon</v>
      </c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E22" s="395">
        <v>4</v>
      </c>
      <c r="AF22" s="395"/>
      <c r="AG22" s="53" t="s">
        <v>1</v>
      </c>
      <c r="AH22" s="396">
        <v>6</v>
      </c>
      <c r="AI22" s="396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8</v>
      </c>
      <c r="AR22" s="65" t="str">
        <f>IF(ISNUMBER(AH22),":","")</f>
        <v>:</v>
      </c>
      <c r="AS22" s="65">
        <f>IF(ISNUMBER(AH22),SUM($AM$11:AM22),"")</f>
        <v>16</v>
      </c>
      <c r="AT22" s="64">
        <f>IF(ISNUMBER(AH22),SUM($AE$11:AF22),"")</f>
        <v>38</v>
      </c>
      <c r="AU22" s="65" t="str">
        <f>IF(ISNUMBER(AH22),":","")</f>
        <v>:</v>
      </c>
      <c r="AV22" s="65">
        <f>IF(ISNUMBER(AH22),SUM($AH$11:AI22),"")</f>
        <v>47</v>
      </c>
      <c r="AW22" s="47"/>
    </row>
    <row r="23" spans="3:49" ht="21.75" customHeight="1">
      <c r="C23" s="60">
        <v>1</v>
      </c>
      <c r="D23" s="445" t="str">
        <f>IF(ISBLANK($F$6),"",$F$6)</f>
        <v>KAPSCHIES, Kevin</v>
      </c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53" t="s">
        <v>0</v>
      </c>
      <c r="P23" s="48">
        <v>6</v>
      </c>
      <c r="Q23" s="445" t="str">
        <f>IF(ISBLANK($Y$7),"",$Y$7)</f>
        <v>ZINGERLE, Christian</v>
      </c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E23" s="395">
        <v>1</v>
      </c>
      <c r="AF23" s="395"/>
      <c r="AG23" s="53" t="s">
        <v>1</v>
      </c>
      <c r="AH23" s="396">
        <v>3</v>
      </c>
      <c r="AI23" s="396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45" t="str">
        <f>IF(ISBLANK($F$9),"",$F$9)</f>
        <v>SCHULZ, Stephan</v>
      </c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53" t="s">
        <v>0</v>
      </c>
      <c r="P24" s="48">
        <v>5</v>
      </c>
      <c r="Q24" s="445" t="str">
        <f>IF(ISBLANK($Y$6),"",$Y$6)</f>
        <v>RÖßGER, Rüdiger</v>
      </c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E24" s="395">
        <v>5</v>
      </c>
      <c r="AF24" s="395"/>
      <c r="AG24" s="53" t="s">
        <v>1</v>
      </c>
      <c r="AH24" s="396">
        <v>3</v>
      </c>
      <c r="AI24" s="396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10</v>
      </c>
      <c r="AR24" s="65" t="str">
        <f>IF(ISNUMBER(AH24),":","")</f>
        <v>:</v>
      </c>
      <c r="AS24" s="65">
        <f>IF(ISNUMBER(AH24),SUM($AM$11:AM24),"")</f>
        <v>18</v>
      </c>
      <c r="AT24" s="64">
        <f>IF(ISNUMBER(AH24),SUM($AE$11:AF24),"")</f>
        <v>44</v>
      </c>
      <c r="AU24" s="65" t="str">
        <f>IF(ISNUMBER(AH24),":","")</f>
        <v>:</v>
      </c>
      <c r="AV24" s="65">
        <f>IF(ISNUMBER(AH24),SUM($AH$11:AI24),"")</f>
        <v>53</v>
      </c>
      <c r="AW24" s="47"/>
    </row>
    <row r="25" spans="3:49" ht="21.75" customHeight="1">
      <c r="C25" s="60">
        <v>3</v>
      </c>
      <c r="D25" s="445" t="str">
        <f>IF(ISBLANK($F$8),"",$F$8)</f>
        <v>SCHEFFLER, Uwe</v>
      </c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53" t="s">
        <v>0</v>
      </c>
      <c r="P25" s="48">
        <v>8</v>
      </c>
      <c r="Q25" s="445" t="str">
        <f>IF(ISBLANK($Y$9),"",$Y$9)</f>
        <v>KREßIN, Sven</v>
      </c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E25" s="395">
        <v>4</v>
      </c>
      <c r="AF25" s="395"/>
      <c r="AG25" s="53" t="s">
        <v>1</v>
      </c>
      <c r="AH25" s="396">
        <v>8</v>
      </c>
      <c r="AI25" s="396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45" t="str">
        <f>IF(ISBLANK($F$7),"",$F$7)</f>
        <v>LACH, André</v>
      </c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53" t="s">
        <v>0</v>
      </c>
      <c r="P26" s="48">
        <v>7</v>
      </c>
      <c r="Q26" s="445" t="str">
        <f>IF(ISBLANK($Y$8),"",$Y$8)</f>
        <v>RENG, Leon</v>
      </c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E26" s="395">
        <v>7</v>
      </c>
      <c r="AF26" s="395"/>
      <c r="AG26" s="53" t="s">
        <v>1</v>
      </c>
      <c r="AH26" s="396">
        <v>0</v>
      </c>
      <c r="AI26" s="396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55</v>
      </c>
      <c r="AU26" s="65" t="str">
        <f>IF(ISNUMBER(AH26),":","")</f>
        <v>:</v>
      </c>
      <c r="AV26" s="65">
        <f>IF(ISNUMBER(AH26),SUM($AH$11:AI26),"")</f>
        <v>61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52" t="str">
        <f>IF(ISBLANK($Y$6),"",$Y$6)</f>
        <v>RÖßGER, Rüdiger</v>
      </c>
      <c r="K28" s="452"/>
      <c r="L28" s="452"/>
      <c r="M28" s="452"/>
      <c r="N28" s="452"/>
      <c r="O28" s="453"/>
      <c r="P28" s="70">
        <v>6</v>
      </c>
      <c r="Q28" s="452" t="str">
        <f>IF(ISBLANK($Y$7),"",$Y$7)</f>
        <v>ZINGERLE, Christian</v>
      </c>
      <c r="R28" s="452"/>
      <c r="S28" s="452"/>
      <c r="T28" s="452"/>
      <c r="U28" s="452"/>
      <c r="V28" s="453"/>
      <c r="W28" s="70">
        <v>7</v>
      </c>
      <c r="X28" s="454" t="str">
        <f>IF(ISBLANK($Y$8),"",$Y$8)</f>
        <v>RENG, Leon</v>
      </c>
      <c r="Y28" s="454"/>
      <c r="Z28" s="454"/>
      <c r="AA28" s="454"/>
      <c r="AB28" s="454"/>
      <c r="AC28" s="455"/>
      <c r="AD28" s="70">
        <v>8</v>
      </c>
      <c r="AE28" s="454" t="str">
        <f>IF(ISBLANK($Y$9),"",$Y$9)</f>
        <v>KREßIN, Sven</v>
      </c>
      <c r="AF28" s="454"/>
      <c r="AG28" s="454"/>
      <c r="AH28" s="454"/>
      <c r="AI28" s="454"/>
      <c r="AJ28" s="455"/>
      <c r="AK28" s="71"/>
      <c r="AL28" s="71"/>
      <c r="AM28" s="71"/>
      <c r="AN28" s="449" t="s">
        <v>7</v>
      </c>
      <c r="AO28" s="450"/>
      <c r="AP28" s="450"/>
      <c r="AQ28" s="450"/>
      <c r="AR28" s="451"/>
      <c r="AS28" s="449" t="s">
        <v>8</v>
      </c>
      <c r="AT28" s="450"/>
      <c r="AU28" s="450"/>
      <c r="AV28" s="450"/>
      <c r="AW28" s="451"/>
    </row>
    <row r="29" spans="3:49" s="66" customFormat="1" ht="18.75" customHeight="1">
      <c r="C29" s="75">
        <v>1</v>
      </c>
      <c r="D29" s="456" t="str">
        <f>IF(ISBLANK($F$6),"",$F$6)</f>
        <v>KAPSCHIES, Kevin</v>
      </c>
      <c r="E29" s="456"/>
      <c r="F29" s="456"/>
      <c r="G29" s="456"/>
      <c r="H29" s="457"/>
      <c r="I29" s="441">
        <f>IF(ISNUMBER(AE11),AE11,"")</f>
        <v>1</v>
      </c>
      <c r="J29" s="442"/>
      <c r="K29" s="442"/>
      <c r="L29" s="73" t="s">
        <v>1</v>
      </c>
      <c r="M29" s="443">
        <f>IF(ISNUMBER(AH11),AH11,"")</f>
        <v>8</v>
      </c>
      <c r="N29" s="443"/>
      <c r="O29" s="444"/>
      <c r="P29" s="437">
        <f>IF(ISNUMBER(AE23),AE23,"")</f>
        <v>1</v>
      </c>
      <c r="Q29" s="438"/>
      <c r="R29" s="438"/>
      <c r="S29" s="73" t="s">
        <v>1</v>
      </c>
      <c r="T29" s="439">
        <f>IF(ISNUMBER(AH23),AH23,"")</f>
        <v>3</v>
      </c>
      <c r="U29" s="439"/>
      <c r="V29" s="440"/>
      <c r="W29" s="437">
        <f>IF(ISNUMBER(AE22),AE22,"")</f>
        <v>4</v>
      </c>
      <c r="X29" s="438"/>
      <c r="Y29" s="438"/>
      <c r="Z29" s="73" t="s">
        <v>1</v>
      </c>
      <c r="AA29" s="439">
        <f>IF(ISNUMBER(AH22),AH22,"")</f>
        <v>6</v>
      </c>
      <c r="AB29" s="439"/>
      <c r="AC29" s="440"/>
      <c r="AD29" s="437">
        <f>IF(ISNUMBER(AE18),AE18,"")</f>
        <v>3</v>
      </c>
      <c r="AE29" s="438"/>
      <c r="AF29" s="438"/>
      <c r="AG29" s="73" t="s">
        <v>1</v>
      </c>
      <c r="AH29" s="439">
        <f>IF(ISNUMBER(AH18),AH18,"")</f>
        <v>4</v>
      </c>
      <c r="AI29" s="439"/>
      <c r="AJ29" s="440"/>
      <c r="AK29" s="68"/>
      <c r="AL29" s="68"/>
      <c r="AM29" s="68"/>
      <c r="AN29" s="437">
        <f>IF(ISBLANK(F6),"",IF(ISNUMBER(AH11),SUMIF(D11:N26,D29,AL11:AL26),""))</f>
        <v>0</v>
      </c>
      <c r="AO29" s="438"/>
      <c r="AP29" s="73" t="s">
        <v>1</v>
      </c>
      <c r="AQ29" s="439">
        <f>IF(ISBLANK(F6),"",IF(ISNUMBER(AH11),SUMIF(D11:N26,D29,AM11:AM26),""))</f>
        <v>8</v>
      </c>
      <c r="AR29" s="440"/>
      <c r="AS29" s="437">
        <f>IF(ISBLANK(F6),"",IF(ISNUMBER(AH11),SUM(I29,P29,W29,AD29),""))</f>
        <v>9</v>
      </c>
      <c r="AT29" s="438"/>
      <c r="AU29" s="73" t="s">
        <v>1</v>
      </c>
      <c r="AV29" s="439">
        <f>IF(ISBLANK(F6),"",IF(ISNUMBER(AH11),SUM(M29,T29,AA29,AH29),""))</f>
        <v>21</v>
      </c>
      <c r="AW29" s="440"/>
    </row>
    <row r="30" spans="3:49" s="66" customFormat="1" ht="18.75" customHeight="1">
      <c r="C30" s="75">
        <v>2</v>
      </c>
      <c r="D30" s="456" t="str">
        <f>IF(ISBLANK($F$7),"",$F$7)</f>
        <v>LACH, André</v>
      </c>
      <c r="E30" s="456"/>
      <c r="F30" s="456"/>
      <c r="G30" s="456"/>
      <c r="H30" s="457"/>
      <c r="I30" s="441">
        <f>IF(ISNUMBER(AE15),AE15,"")</f>
        <v>2</v>
      </c>
      <c r="J30" s="442"/>
      <c r="K30" s="442"/>
      <c r="L30" s="73" t="s">
        <v>1</v>
      </c>
      <c r="M30" s="443">
        <f>IF(ISNUMBER(AH15),AH15,"")</f>
        <v>4</v>
      </c>
      <c r="N30" s="443"/>
      <c r="O30" s="444"/>
      <c r="P30" s="437">
        <f>IF(ISNUMBER(AE12),AE12,"")</f>
        <v>7</v>
      </c>
      <c r="Q30" s="438"/>
      <c r="R30" s="438"/>
      <c r="S30" s="73" t="s">
        <v>1</v>
      </c>
      <c r="T30" s="439">
        <f>IF(ISNUMBER(AH12),AH12,"")</f>
        <v>1</v>
      </c>
      <c r="U30" s="439"/>
      <c r="V30" s="440"/>
      <c r="W30" s="437">
        <f>IF(ISNUMBER(AE26),AE26,"")</f>
        <v>7</v>
      </c>
      <c r="X30" s="438"/>
      <c r="Y30" s="438"/>
      <c r="Z30" s="73" t="s">
        <v>1</v>
      </c>
      <c r="AA30" s="439">
        <f>IF(ISNUMBER(AH26),AH26,"")</f>
        <v>0</v>
      </c>
      <c r="AB30" s="439"/>
      <c r="AC30" s="440"/>
      <c r="AD30" s="437">
        <f>IF(ISNUMBER(AE21),AE21,"")</f>
        <v>3</v>
      </c>
      <c r="AE30" s="438"/>
      <c r="AF30" s="438"/>
      <c r="AG30" s="73" t="s">
        <v>1</v>
      </c>
      <c r="AH30" s="439">
        <f>IF(ISNUMBER(AH21),AH21,"")</f>
        <v>3</v>
      </c>
      <c r="AI30" s="439"/>
      <c r="AJ30" s="440"/>
      <c r="AK30" s="68"/>
      <c r="AL30" s="68"/>
      <c r="AM30" s="68"/>
      <c r="AN30" s="437">
        <f>IF(ISBLANK(F7),"",IF(ISNUMBER(AH12),SUMIF(D12:N27,D30,AL12:AL27),""))</f>
        <v>5</v>
      </c>
      <c r="AO30" s="438"/>
      <c r="AP30" s="73" t="s">
        <v>1</v>
      </c>
      <c r="AQ30" s="439">
        <f>IF(ISBLANK(F7),"",IF(ISNUMBER(AH12),SUMIF(D12:N27,D30,AM12:AM27),""))</f>
        <v>3</v>
      </c>
      <c r="AR30" s="440"/>
      <c r="AS30" s="437">
        <f>IF(ISBLANK(F7),"",IF(ISNUMBER(AH12),SUM(I30,P30,W30,AD30),""))</f>
        <v>19</v>
      </c>
      <c r="AT30" s="438"/>
      <c r="AU30" s="73" t="s">
        <v>1</v>
      </c>
      <c r="AV30" s="439">
        <f>IF(ISBLANK(F7),"",IF(ISNUMBER(AH12),SUM(M30,T30,AA30,AH30),""))</f>
        <v>8</v>
      </c>
      <c r="AW30" s="440"/>
    </row>
    <row r="31" spans="3:49" s="66" customFormat="1" ht="18.75" customHeight="1">
      <c r="C31" s="75">
        <v>3</v>
      </c>
      <c r="D31" s="456" t="str">
        <f>IF(ISBLANK($F$8),"",$F$8)</f>
        <v>SCHEFFLER, Uwe</v>
      </c>
      <c r="E31" s="456"/>
      <c r="F31" s="456"/>
      <c r="G31" s="456"/>
      <c r="H31" s="457"/>
      <c r="I31" s="441">
        <f>IF(ISNUMBER(AE20),AE20,"")</f>
        <v>3</v>
      </c>
      <c r="J31" s="442"/>
      <c r="K31" s="442"/>
      <c r="L31" s="73" t="s">
        <v>1</v>
      </c>
      <c r="M31" s="443">
        <f>IF(ISNUMBER(AH20),AH20,"")</f>
        <v>6</v>
      </c>
      <c r="N31" s="443"/>
      <c r="O31" s="444"/>
      <c r="P31" s="437">
        <f>IF(ISNUMBER(AE16),AE16,"")</f>
        <v>1</v>
      </c>
      <c r="Q31" s="438"/>
      <c r="R31" s="438"/>
      <c r="S31" s="73" t="s">
        <v>1</v>
      </c>
      <c r="T31" s="439">
        <f>IF(ISNUMBER(AH16),AH16,"")</f>
        <v>1</v>
      </c>
      <c r="U31" s="439"/>
      <c r="V31" s="440"/>
      <c r="W31" s="437">
        <f>IF(ISNUMBER(AE13),AE13,"")</f>
        <v>2</v>
      </c>
      <c r="X31" s="438"/>
      <c r="Y31" s="438"/>
      <c r="Z31" s="73" t="s">
        <v>1</v>
      </c>
      <c r="AA31" s="439">
        <f>IF(ISNUMBER(AH13),AH13,"")</f>
        <v>4</v>
      </c>
      <c r="AB31" s="439"/>
      <c r="AC31" s="440"/>
      <c r="AD31" s="437">
        <f>IF(ISNUMBER(AE25),AE25,"")</f>
        <v>4</v>
      </c>
      <c r="AE31" s="438"/>
      <c r="AF31" s="438"/>
      <c r="AG31" s="73" t="s">
        <v>1</v>
      </c>
      <c r="AH31" s="439">
        <f>IF(ISNUMBER(AH25),AH25,"")</f>
        <v>8</v>
      </c>
      <c r="AI31" s="439"/>
      <c r="AJ31" s="440"/>
      <c r="AK31" s="68"/>
      <c r="AL31" s="68"/>
      <c r="AM31" s="68"/>
      <c r="AN31" s="437">
        <f>IF(ISBLANK(F8),"",IF(ISNUMBER(AH13),SUMIF(D13:N28,D31,AL13:AL28),""))</f>
        <v>1</v>
      </c>
      <c r="AO31" s="438"/>
      <c r="AP31" s="73" t="s">
        <v>1</v>
      </c>
      <c r="AQ31" s="439">
        <f>IF(ISBLANK(F8),"",IF(ISNUMBER(AH13),SUMIF(D13:N28,D31,AM13:AM28),""))</f>
        <v>7</v>
      </c>
      <c r="AR31" s="440"/>
      <c r="AS31" s="437">
        <f>IF(ISBLANK(F8),"",IF(ISNUMBER(AH13),SUM(I31,P31,W31,AD31),""))</f>
        <v>10</v>
      </c>
      <c r="AT31" s="438"/>
      <c r="AU31" s="73" t="s">
        <v>1</v>
      </c>
      <c r="AV31" s="439">
        <f>IF(ISBLANK(F8),"",IF(ISNUMBER(AH13),SUM(M31,T31,AA31,AH31),""))</f>
        <v>19</v>
      </c>
      <c r="AW31" s="440"/>
    </row>
    <row r="32" spans="3:49" s="66" customFormat="1" ht="18.75" customHeight="1">
      <c r="C32" s="75">
        <v>4</v>
      </c>
      <c r="D32" s="456" t="str">
        <f>IF(ISBLANK($F$9),"",$F$9)</f>
        <v>SCHULZ, Stephan</v>
      </c>
      <c r="E32" s="456"/>
      <c r="F32" s="456"/>
      <c r="G32" s="456"/>
      <c r="H32" s="457"/>
      <c r="I32" s="441">
        <f>IF(ISNUMBER(AE24),AE24,"")</f>
        <v>5</v>
      </c>
      <c r="J32" s="442"/>
      <c r="K32" s="442"/>
      <c r="L32" s="73" t="s">
        <v>1</v>
      </c>
      <c r="M32" s="443">
        <f>IF(ISNUMBER(AH24),AH24,"")</f>
        <v>3</v>
      </c>
      <c r="N32" s="443"/>
      <c r="O32" s="444"/>
      <c r="P32" s="437">
        <f>IF(ISNUMBER(AE19),AE19,"")</f>
        <v>2</v>
      </c>
      <c r="Q32" s="438"/>
      <c r="R32" s="438"/>
      <c r="S32" s="73" t="s">
        <v>1</v>
      </c>
      <c r="T32" s="439">
        <f>IF(ISNUMBER(AH19),AH19,"")</f>
        <v>3</v>
      </c>
      <c r="U32" s="439"/>
      <c r="V32" s="440"/>
      <c r="W32" s="437">
        <f>IF(ISNUMBER(AE17),AE17,"")</f>
        <v>4</v>
      </c>
      <c r="X32" s="438"/>
      <c r="Y32" s="438"/>
      <c r="Z32" s="73" t="s">
        <v>1</v>
      </c>
      <c r="AA32" s="439">
        <f>IF(ISNUMBER(AH17),AH17,"")</f>
        <v>2</v>
      </c>
      <c r="AB32" s="439"/>
      <c r="AC32" s="440"/>
      <c r="AD32" s="437">
        <f>IF(ISNUMBER(AE14),AE14,"")</f>
        <v>6</v>
      </c>
      <c r="AE32" s="438"/>
      <c r="AF32" s="438"/>
      <c r="AG32" s="73" t="s">
        <v>1</v>
      </c>
      <c r="AH32" s="439">
        <f>IF(ISNUMBER(AH14),AH14,"")</f>
        <v>5</v>
      </c>
      <c r="AI32" s="439"/>
      <c r="AJ32" s="440"/>
      <c r="AK32" s="68"/>
      <c r="AL32" s="68"/>
      <c r="AM32" s="68"/>
      <c r="AN32" s="437">
        <f>IF(ISBLANK(F9),"",IF(ISNUMBER(AH14),SUMIF(D14:N29,D32,AL14:AL29),""))</f>
        <v>6</v>
      </c>
      <c r="AO32" s="438"/>
      <c r="AP32" s="73" t="s">
        <v>1</v>
      </c>
      <c r="AQ32" s="439">
        <f>IF(ISBLANK(F9),"",IF(ISNUMBER(AH14),SUMIF(D14:N29,D32,AM14:AM29),""))</f>
        <v>2</v>
      </c>
      <c r="AR32" s="440"/>
      <c r="AS32" s="437">
        <f>IF(ISBLANK(F9),"",IF(ISNUMBER(AH14),SUM(I32,P32,W32,AD32),""))</f>
        <v>17</v>
      </c>
      <c r="AT32" s="438"/>
      <c r="AU32" s="73" t="s">
        <v>1</v>
      </c>
      <c r="AV32" s="439">
        <f>IF(ISBLANK(F9),"",IF(ISNUMBER(AH14),SUM(M32,T32,AA32,AH32),""))</f>
        <v>13</v>
      </c>
      <c r="AW32" s="44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49" t="s">
        <v>7</v>
      </c>
      <c r="D34" s="450"/>
      <c r="E34" s="450"/>
      <c r="F34" s="450"/>
      <c r="G34" s="450"/>
      <c r="H34" s="451"/>
      <c r="I34" s="437">
        <f>IF(ISBLANK(Y6),"",IF(ISNUMBER(AH11),SUMIF($Q$11:$AB$26,J28,$AM$11:$AM$26),""))</f>
        <v>6</v>
      </c>
      <c r="J34" s="438"/>
      <c r="K34" s="438"/>
      <c r="L34" s="73" t="s">
        <v>1</v>
      </c>
      <c r="M34" s="439">
        <f>IF(ISBLANK(Y6),"",IF(ISNUMBER(AH11),SUMIF($Q$11:$AB$26,J28,$AL$11:$AL$26),""))</f>
        <v>2</v>
      </c>
      <c r="N34" s="439"/>
      <c r="O34" s="440"/>
      <c r="P34" s="437">
        <f>IF(ISBLANK(Y7),"",IF(ISNUMBER(AH12),SUMIF($Q$11:$AB$26,Q28,$AM$11:$AM$26),""))</f>
        <v>5</v>
      </c>
      <c r="Q34" s="438"/>
      <c r="R34" s="438"/>
      <c r="S34" s="73" t="s">
        <v>1</v>
      </c>
      <c r="T34" s="439">
        <f>IF(ISBLANK(Y7),"",IF(ISNUMBER(AH12),SUMIF($Q$11:$AB$26,Q28,$AL$11:$AL$26),""))</f>
        <v>3</v>
      </c>
      <c r="U34" s="439"/>
      <c r="V34" s="440"/>
      <c r="W34" s="437">
        <f>IF(ISBLANK(Y8),"",IF(ISNUMBER(AH13),SUMIF($Q$11:$AB$26,X28,$AM$11:$AM$26),""))</f>
        <v>4</v>
      </c>
      <c r="X34" s="438"/>
      <c r="Y34" s="438"/>
      <c r="Z34" s="73" t="s">
        <v>1</v>
      </c>
      <c r="AA34" s="439">
        <f>IF(ISBLANK(Y8),"",IF(ISNUMBER(AH13),SUMIF($Q$11:$AB$26,X28,$AL$11:$AL$26),""))</f>
        <v>4</v>
      </c>
      <c r="AB34" s="439"/>
      <c r="AC34" s="440"/>
      <c r="AD34" s="437">
        <f>IF(ISBLANK(Y9),"",IF(ISNUMBER(AH14),SUMIF($Q$11:$AB$26,AE28,$AM$11:$AM$26),""))</f>
        <v>5</v>
      </c>
      <c r="AE34" s="438"/>
      <c r="AF34" s="438"/>
      <c r="AG34" s="73" t="s">
        <v>1</v>
      </c>
      <c r="AH34" s="439">
        <f>IF(ISBLANK(Y9),"",IF(ISNUMBER(AH14),SUMIF($Q$11:$AB$26,AE28,$AL$11:$AL$26),""))</f>
        <v>3</v>
      </c>
      <c r="AI34" s="439"/>
      <c r="AJ34" s="440"/>
      <c r="AK34" s="68"/>
      <c r="AL34" s="68"/>
      <c r="AM34" s="68"/>
      <c r="AN34" s="437">
        <f>IF(ISNUMBER(AH11),SUM(AN29:AO32),"")</f>
        <v>12</v>
      </c>
      <c r="AO34" s="438"/>
      <c r="AP34" s="73" t="s">
        <v>1</v>
      </c>
      <c r="AQ34" s="439">
        <f>IF(ISNUMBER(AH11),SUM(AQ29:AR32),"")</f>
        <v>20</v>
      </c>
      <c r="AR34" s="44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49" t="s">
        <v>8</v>
      </c>
      <c r="D35" s="450"/>
      <c r="E35" s="450"/>
      <c r="F35" s="450"/>
      <c r="G35" s="450"/>
      <c r="H35" s="451"/>
      <c r="I35" s="437">
        <f>IF(ISBLANK(Y6),"",IF(ISNUMBER(AH11),SUM(M29:M32),""))</f>
        <v>21</v>
      </c>
      <c r="J35" s="438"/>
      <c r="K35" s="438"/>
      <c r="L35" s="73" t="s">
        <v>1</v>
      </c>
      <c r="M35" s="439">
        <f>IF(ISBLANK(Y6),"",IF(ISNUMBER(AH11),SUM(I29:I32),""))</f>
        <v>11</v>
      </c>
      <c r="N35" s="439"/>
      <c r="O35" s="440"/>
      <c r="P35" s="437">
        <f>IF(ISBLANK(Y7),"",IF(ISNUMBER(AH12),SUM(T29:T32),""))</f>
        <v>8</v>
      </c>
      <c r="Q35" s="438"/>
      <c r="R35" s="438"/>
      <c r="S35" s="73" t="s">
        <v>1</v>
      </c>
      <c r="T35" s="439">
        <f>IF(ISBLANK(Y7),"",IF(ISNUMBER(AH12),SUM(P29:P32),""))</f>
        <v>11</v>
      </c>
      <c r="U35" s="439"/>
      <c r="V35" s="440"/>
      <c r="W35" s="437">
        <f>IF(ISBLANK(Y8),"",IF(ISNUMBER(AH13),SUM(AA29:AA32),""))</f>
        <v>12</v>
      </c>
      <c r="X35" s="438"/>
      <c r="Y35" s="438"/>
      <c r="Z35" s="73" t="s">
        <v>1</v>
      </c>
      <c r="AA35" s="439">
        <f>IF(ISBLANK(Y8),"",IF(ISNUMBER(AH13),SUM(W29:W32),""))</f>
        <v>17</v>
      </c>
      <c r="AB35" s="439"/>
      <c r="AC35" s="440"/>
      <c r="AD35" s="437">
        <f>IF(ISBLANK(Y9),"",IF(ISNUMBER(AH14),SUM(AH29:AH32),""))</f>
        <v>20</v>
      </c>
      <c r="AE35" s="438"/>
      <c r="AF35" s="438"/>
      <c r="AG35" s="73" t="s">
        <v>1</v>
      </c>
      <c r="AH35" s="439">
        <f>IF(ISBLANK(Y9),"",IF(ISNUMBER(AH14),SUM(AD29:AD32),""))</f>
        <v>16</v>
      </c>
      <c r="AI35" s="439"/>
      <c r="AJ35" s="440"/>
      <c r="AK35" s="68"/>
      <c r="AL35" s="68"/>
      <c r="AM35" s="68"/>
      <c r="AN35" s="72"/>
      <c r="AO35" s="73"/>
      <c r="AP35" s="73"/>
      <c r="AQ35" s="73"/>
      <c r="AR35" s="74"/>
      <c r="AS35" s="437">
        <f>IF(ISNUMBER(AH11),SUM(AS29:AT32),"")</f>
        <v>55</v>
      </c>
      <c r="AT35" s="438"/>
      <c r="AU35" s="73" t="s">
        <v>1</v>
      </c>
      <c r="AV35" s="439">
        <f>IF(ISNUMBER(AH11),SUM(AV29:AW32),"")</f>
        <v>61</v>
      </c>
      <c r="AW35" s="44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scale="9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J9" sqref="J9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64" t="s">
        <v>64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</row>
    <row r="2" ht="15" thickBot="1"/>
    <row r="3" spans="1:30" ht="27" thickBot="1">
      <c r="A3" s="490" t="s">
        <v>77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60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</v>
      </c>
      <c r="E5" s="158"/>
      <c r="F5" s="161">
        <f>SUM(F9:F30)</f>
        <v>2</v>
      </c>
      <c r="G5" s="161">
        <f>SUM(G9:G30)</f>
        <v>0</v>
      </c>
      <c r="H5" s="161">
        <f>SUM(H9:H30)</f>
        <v>2</v>
      </c>
      <c r="I5" s="158"/>
      <c r="J5" s="158">
        <f>SUM(J9:J30)</f>
        <v>4</v>
      </c>
      <c r="K5" s="158" t="s">
        <v>1</v>
      </c>
      <c r="L5" s="158">
        <f>SUM(L9:L30)</f>
        <v>4</v>
      </c>
      <c r="M5" s="158"/>
      <c r="N5" s="158">
        <f>SUM(N9:N30)</f>
        <v>64</v>
      </c>
      <c r="O5" s="158" t="s">
        <v>1</v>
      </c>
      <c r="P5" s="158">
        <f>SUM(P9:P30)</f>
        <v>64</v>
      </c>
      <c r="Q5" s="158"/>
      <c r="R5" s="158">
        <f>SUM(R9:R30)</f>
        <v>220</v>
      </c>
      <c r="S5" s="158" t="s">
        <v>1</v>
      </c>
      <c r="T5" s="158">
        <f>SUM(T9:T30)</f>
        <v>220</v>
      </c>
      <c r="U5" s="158"/>
      <c r="V5" s="159">
        <f>SUM(V9:V30)</f>
        <v>0</v>
      </c>
      <c r="W5" s="160"/>
      <c r="X5" s="461" t="s">
        <v>24</v>
      </c>
      <c r="Y5" s="462"/>
      <c r="Z5" s="462"/>
      <c r="AA5" s="462"/>
      <c r="AB5" s="462"/>
      <c r="AC5" s="462"/>
      <c r="AD5" s="463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31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20" t="s">
        <v>30</v>
      </c>
      <c r="AA7" s="163"/>
      <c r="AB7" s="223"/>
      <c r="AC7" s="169" t="s">
        <v>8</v>
      </c>
      <c r="AD7" s="225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49</v>
      </c>
      <c r="D9" s="152">
        <v>2</v>
      </c>
      <c r="F9" s="153">
        <v>2</v>
      </c>
      <c r="G9" s="153">
        <v>0</v>
      </c>
      <c r="H9" s="153">
        <v>0</v>
      </c>
      <c r="J9" s="152">
        <v>4</v>
      </c>
      <c r="K9" s="152" t="s">
        <v>1</v>
      </c>
      <c r="L9" s="152">
        <v>0</v>
      </c>
      <c r="N9" s="152">
        <v>40</v>
      </c>
      <c r="O9" s="152" t="s">
        <v>1</v>
      </c>
      <c r="P9" s="152">
        <v>24</v>
      </c>
      <c r="R9" s="152">
        <v>118</v>
      </c>
      <c r="S9" s="152" t="s">
        <v>1</v>
      </c>
      <c r="T9" s="152">
        <v>102</v>
      </c>
      <c r="V9" s="152">
        <v>16</v>
      </c>
      <c r="X9" s="173">
        <v>2</v>
      </c>
      <c r="Z9" s="178">
        <v>20</v>
      </c>
      <c r="AB9" s="173">
        <v>59</v>
      </c>
      <c r="AC9" s="173" t="s">
        <v>1</v>
      </c>
      <c r="AD9" s="173">
        <v>51</v>
      </c>
    </row>
    <row r="10" spans="1:30" ht="14.25">
      <c r="A10" s="172">
        <v>2</v>
      </c>
      <c r="B10" s="152" t="s">
        <v>55</v>
      </c>
      <c r="D10" s="152">
        <v>2</v>
      </c>
      <c r="F10" s="153">
        <v>0</v>
      </c>
      <c r="G10" s="153">
        <v>0</v>
      </c>
      <c r="H10" s="153">
        <v>2</v>
      </c>
      <c r="J10" s="152">
        <v>0</v>
      </c>
      <c r="K10" s="152" t="s">
        <v>1</v>
      </c>
      <c r="L10" s="152">
        <v>4</v>
      </c>
      <c r="N10" s="152">
        <v>24</v>
      </c>
      <c r="O10" s="152" t="s">
        <v>1</v>
      </c>
      <c r="P10" s="152">
        <v>40</v>
      </c>
      <c r="R10" s="152">
        <v>102</v>
      </c>
      <c r="S10" s="152" t="s">
        <v>1</v>
      </c>
      <c r="T10" s="152">
        <v>118</v>
      </c>
      <c r="V10" s="152">
        <v>-16</v>
      </c>
      <c r="X10" s="173">
        <v>0</v>
      </c>
      <c r="Z10" s="178">
        <v>12</v>
      </c>
      <c r="AB10" s="173">
        <v>51</v>
      </c>
      <c r="AC10" s="173" t="s">
        <v>1</v>
      </c>
      <c r="AD10" s="173">
        <v>59</v>
      </c>
    </row>
    <row r="11" spans="1:29" ht="14.25">
      <c r="A11" s="172"/>
      <c r="F11" s="153"/>
      <c r="G11" s="153"/>
      <c r="H11" s="153"/>
      <c r="X11" s="173"/>
      <c r="Z11" s="178"/>
      <c r="AC11" s="173"/>
    </row>
    <row r="12" spans="1:29" ht="14.25">
      <c r="A12" s="172"/>
      <c r="F12" s="153"/>
      <c r="G12" s="153"/>
      <c r="H12" s="153"/>
      <c r="X12" s="173"/>
      <c r="Z12" s="178"/>
      <c r="AC12" s="173"/>
    </row>
    <row r="13" spans="1:29" ht="15" thickBot="1">
      <c r="A13" s="172"/>
      <c r="F13" s="153"/>
      <c r="G13" s="153"/>
      <c r="H13" s="153"/>
      <c r="X13" s="173"/>
      <c r="Z13" s="178"/>
      <c r="AC13" s="173"/>
    </row>
    <row r="14" spans="1:29" ht="14.25" hidden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90" t="s">
        <v>78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60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16</v>
      </c>
      <c r="H34" s="179">
        <f>SUM(H38:H200)</f>
        <v>64</v>
      </c>
      <c r="I34" s="179"/>
      <c r="J34" s="179">
        <f>SUM(J38:J200)</f>
        <v>26</v>
      </c>
      <c r="K34" s="179">
        <f>SUM(K38:K200)</f>
        <v>12</v>
      </c>
      <c r="L34" s="179">
        <f>SUM(L38:L200)</f>
        <v>26</v>
      </c>
      <c r="M34" s="179"/>
      <c r="N34" s="179">
        <f>SUM(N38:N200)</f>
        <v>64</v>
      </c>
      <c r="O34" s="179" t="s">
        <v>1</v>
      </c>
      <c r="P34" s="179">
        <f>SUM(P38:P200)</f>
        <v>64</v>
      </c>
      <c r="Q34" s="179"/>
      <c r="R34" s="179">
        <f>SUM(R38:R200)</f>
        <v>220</v>
      </c>
      <c r="S34" s="179" t="s">
        <v>1</v>
      </c>
      <c r="T34" s="179">
        <f>SUM(T38:T200)</f>
        <v>220</v>
      </c>
      <c r="U34" s="179"/>
      <c r="V34" s="180">
        <f>SUM(V38:V200)</f>
        <v>0</v>
      </c>
      <c r="W34" s="174"/>
      <c r="X34" s="174"/>
      <c r="Y34" s="160"/>
      <c r="Z34" s="221"/>
      <c r="AA34" s="158"/>
      <c r="AB34" s="224"/>
      <c r="AC34" s="175" t="s">
        <v>24</v>
      </c>
      <c r="AD34" s="226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31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22" t="s">
        <v>7</v>
      </c>
      <c r="AA36" s="163"/>
      <c r="AB36" s="223"/>
      <c r="AC36" s="169" t="s">
        <v>8</v>
      </c>
      <c r="AD36" s="225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60</v>
      </c>
      <c r="C38" s="177" t="s">
        <v>55</v>
      </c>
      <c r="G38" s="152">
        <v>2</v>
      </c>
      <c r="H38" s="152">
        <v>8</v>
      </c>
      <c r="J38" s="152">
        <v>5</v>
      </c>
      <c r="K38" s="152">
        <v>2</v>
      </c>
      <c r="L38" s="152">
        <v>1</v>
      </c>
      <c r="N38" s="152">
        <v>12</v>
      </c>
      <c r="O38" s="152" t="s">
        <v>1</v>
      </c>
      <c r="P38" s="152">
        <v>4</v>
      </c>
      <c r="R38" s="152">
        <v>39</v>
      </c>
      <c r="S38" s="152" t="s">
        <v>1</v>
      </c>
      <c r="T38" s="152">
        <v>20</v>
      </c>
      <c r="V38" s="152">
        <v>19</v>
      </c>
      <c r="Z38" s="173">
        <v>6</v>
      </c>
      <c r="AA38" s="173"/>
      <c r="AB38" s="173">
        <v>19.5</v>
      </c>
      <c r="AC38" s="173" t="s">
        <v>1</v>
      </c>
      <c r="AD38" s="173">
        <v>10</v>
      </c>
    </row>
    <row r="39" spans="1:30" ht="14.25">
      <c r="A39" s="172">
        <v>2</v>
      </c>
      <c r="B39" s="177" t="s">
        <v>53</v>
      </c>
      <c r="C39" s="177" t="s">
        <v>49</v>
      </c>
      <c r="G39" s="152">
        <v>2</v>
      </c>
      <c r="H39" s="152">
        <v>8</v>
      </c>
      <c r="J39" s="152">
        <v>5</v>
      </c>
      <c r="K39" s="152">
        <v>1</v>
      </c>
      <c r="L39" s="152">
        <v>2</v>
      </c>
      <c r="N39" s="152">
        <v>11</v>
      </c>
      <c r="O39" s="152" t="s">
        <v>1</v>
      </c>
      <c r="P39" s="152">
        <v>5</v>
      </c>
      <c r="R39" s="152">
        <v>33</v>
      </c>
      <c r="S39" s="152" t="s">
        <v>1</v>
      </c>
      <c r="T39" s="152">
        <v>24</v>
      </c>
      <c r="V39" s="152">
        <v>9</v>
      </c>
      <c r="Z39" s="173">
        <v>5.5</v>
      </c>
      <c r="AA39" s="173"/>
      <c r="AB39" s="178">
        <v>16.5</v>
      </c>
      <c r="AC39" s="173" t="s">
        <v>1</v>
      </c>
      <c r="AD39" s="178">
        <v>12</v>
      </c>
    </row>
    <row r="40" spans="1:30" ht="14.25">
      <c r="A40" s="172">
        <v>3</v>
      </c>
      <c r="B40" s="177" t="s">
        <v>51</v>
      </c>
      <c r="C40" s="177" t="s">
        <v>49</v>
      </c>
      <c r="G40" s="152">
        <v>2</v>
      </c>
      <c r="H40" s="152">
        <v>8</v>
      </c>
      <c r="J40" s="152">
        <v>4</v>
      </c>
      <c r="K40" s="152">
        <v>2</v>
      </c>
      <c r="L40" s="152">
        <v>2</v>
      </c>
      <c r="N40" s="152">
        <v>10</v>
      </c>
      <c r="O40" s="152" t="s">
        <v>1</v>
      </c>
      <c r="P40" s="152">
        <v>6</v>
      </c>
      <c r="R40" s="152">
        <v>36</v>
      </c>
      <c r="S40" s="152" t="s">
        <v>1</v>
      </c>
      <c r="T40" s="152">
        <v>27</v>
      </c>
      <c r="V40" s="152">
        <v>9</v>
      </c>
      <c r="Z40" s="173">
        <v>5</v>
      </c>
      <c r="AA40" s="173"/>
      <c r="AB40" s="178">
        <v>18</v>
      </c>
      <c r="AC40" s="173" t="s">
        <v>1</v>
      </c>
      <c r="AD40" s="178">
        <v>13.5</v>
      </c>
    </row>
    <row r="41" spans="1:30" ht="14.25">
      <c r="A41" s="172">
        <v>4</v>
      </c>
      <c r="B41" s="177" t="s">
        <v>52</v>
      </c>
      <c r="C41" s="177" t="s">
        <v>49</v>
      </c>
      <c r="G41" s="152">
        <v>2</v>
      </c>
      <c r="H41" s="152">
        <v>8</v>
      </c>
      <c r="J41" s="152">
        <v>4</v>
      </c>
      <c r="K41" s="152">
        <v>2</v>
      </c>
      <c r="L41" s="152">
        <v>2</v>
      </c>
      <c r="N41" s="152">
        <v>10</v>
      </c>
      <c r="O41" s="152" t="s">
        <v>1</v>
      </c>
      <c r="P41" s="152">
        <v>6</v>
      </c>
      <c r="R41" s="152">
        <v>28</v>
      </c>
      <c r="S41" s="152" t="s">
        <v>1</v>
      </c>
      <c r="T41" s="152">
        <v>27</v>
      </c>
      <c r="V41" s="152">
        <v>1</v>
      </c>
      <c r="Z41" s="173">
        <v>5</v>
      </c>
      <c r="AA41" s="173"/>
      <c r="AB41" s="178">
        <v>14</v>
      </c>
      <c r="AC41" s="173" t="s">
        <v>1</v>
      </c>
      <c r="AD41" s="178">
        <v>13.5</v>
      </c>
    </row>
    <row r="42" spans="1:30" ht="14.25">
      <c r="A42" s="172">
        <v>5</v>
      </c>
      <c r="B42" s="177" t="s">
        <v>54</v>
      </c>
      <c r="C42" s="177" t="s">
        <v>49</v>
      </c>
      <c r="G42" s="152">
        <v>2</v>
      </c>
      <c r="H42" s="152">
        <v>8</v>
      </c>
      <c r="J42" s="152">
        <v>4</v>
      </c>
      <c r="K42" s="152">
        <v>1</v>
      </c>
      <c r="L42" s="152">
        <v>3</v>
      </c>
      <c r="N42" s="152">
        <v>9</v>
      </c>
      <c r="O42" s="152" t="s">
        <v>1</v>
      </c>
      <c r="P42" s="152">
        <v>7</v>
      </c>
      <c r="R42" s="152">
        <v>21</v>
      </c>
      <c r="S42" s="152" t="s">
        <v>1</v>
      </c>
      <c r="T42" s="152">
        <v>24</v>
      </c>
      <c r="V42" s="152">
        <v>-3</v>
      </c>
      <c r="Z42" s="173">
        <v>4.5</v>
      </c>
      <c r="AA42" s="173"/>
      <c r="AB42" s="178">
        <v>10.5</v>
      </c>
      <c r="AC42" s="173" t="s">
        <v>1</v>
      </c>
      <c r="AD42" s="178">
        <v>12</v>
      </c>
    </row>
    <row r="43" spans="1:30" ht="14.25">
      <c r="A43" s="172">
        <v>6</v>
      </c>
      <c r="B43" s="177" t="s">
        <v>72</v>
      </c>
      <c r="C43" s="177" t="s">
        <v>55</v>
      </c>
      <c r="G43" s="152">
        <v>1</v>
      </c>
      <c r="H43" s="152">
        <v>4</v>
      </c>
      <c r="J43" s="152">
        <v>3</v>
      </c>
      <c r="K43" s="152">
        <v>0</v>
      </c>
      <c r="L43" s="152">
        <v>1</v>
      </c>
      <c r="N43" s="152">
        <v>6</v>
      </c>
      <c r="O43" s="152" t="s">
        <v>1</v>
      </c>
      <c r="P43" s="152">
        <v>2</v>
      </c>
      <c r="R43" s="152">
        <v>17</v>
      </c>
      <c r="S43" s="152" t="s">
        <v>1</v>
      </c>
      <c r="T43" s="152">
        <v>13</v>
      </c>
      <c r="V43" s="152">
        <v>4</v>
      </c>
      <c r="Z43" s="173">
        <v>6</v>
      </c>
      <c r="AA43" s="173"/>
      <c r="AB43" s="178">
        <v>17</v>
      </c>
      <c r="AC43" s="173" t="s">
        <v>1</v>
      </c>
      <c r="AD43" s="178">
        <v>13</v>
      </c>
    </row>
    <row r="44" spans="1:30" ht="14.25">
      <c r="A44" s="172">
        <v>7</v>
      </c>
      <c r="B44" s="177" t="s">
        <v>56</v>
      </c>
      <c r="C44" s="177" t="s">
        <v>55</v>
      </c>
      <c r="G44" s="152">
        <v>2</v>
      </c>
      <c r="H44" s="152">
        <v>8</v>
      </c>
      <c r="J44" s="152">
        <v>1</v>
      </c>
      <c r="K44" s="152">
        <v>2</v>
      </c>
      <c r="L44" s="152">
        <v>5</v>
      </c>
      <c r="N44" s="152">
        <v>4</v>
      </c>
      <c r="O44" s="152" t="s">
        <v>1</v>
      </c>
      <c r="P44" s="152">
        <v>12</v>
      </c>
      <c r="R44" s="152">
        <v>20</v>
      </c>
      <c r="S44" s="152" t="s">
        <v>1</v>
      </c>
      <c r="T44" s="152">
        <v>29</v>
      </c>
      <c r="V44" s="152">
        <v>-9</v>
      </c>
      <c r="Z44" s="173">
        <v>2</v>
      </c>
      <c r="AA44" s="173"/>
      <c r="AB44" s="178">
        <v>10</v>
      </c>
      <c r="AC44" s="173" t="s">
        <v>1</v>
      </c>
      <c r="AD44" s="178">
        <v>14.5</v>
      </c>
    </row>
    <row r="45" spans="1:30" ht="14.25">
      <c r="A45" s="172">
        <v>8</v>
      </c>
      <c r="B45" s="177" t="s">
        <v>58</v>
      </c>
      <c r="C45" s="177" t="s">
        <v>55</v>
      </c>
      <c r="G45" s="152">
        <v>1</v>
      </c>
      <c r="H45" s="152">
        <v>4</v>
      </c>
      <c r="J45" s="152">
        <v>0</v>
      </c>
      <c r="K45" s="152">
        <v>1</v>
      </c>
      <c r="L45" s="152">
        <v>3</v>
      </c>
      <c r="N45" s="152">
        <v>1</v>
      </c>
      <c r="O45" s="152" t="s">
        <v>1</v>
      </c>
      <c r="P45" s="152">
        <v>7</v>
      </c>
      <c r="R45" s="152">
        <v>10</v>
      </c>
      <c r="S45" s="152" t="s">
        <v>1</v>
      </c>
      <c r="T45" s="152">
        <v>20</v>
      </c>
      <c r="V45" s="152">
        <v>-10</v>
      </c>
      <c r="Z45" s="173">
        <v>1</v>
      </c>
      <c r="AA45" s="173"/>
      <c r="AB45" s="178">
        <v>10</v>
      </c>
      <c r="AC45" s="173" t="s">
        <v>1</v>
      </c>
      <c r="AD45" s="178">
        <v>20</v>
      </c>
    </row>
    <row r="46" spans="1:30" ht="14.25">
      <c r="A46" s="172">
        <v>9</v>
      </c>
      <c r="B46" s="177" t="s">
        <v>59</v>
      </c>
      <c r="C46" s="177" t="s">
        <v>55</v>
      </c>
      <c r="G46" s="152">
        <v>2</v>
      </c>
      <c r="H46" s="152">
        <v>8</v>
      </c>
      <c r="J46" s="152">
        <v>0</v>
      </c>
      <c r="K46" s="152">
        <v>1</v>
      </c>
      <c r="L46" s="152">
        <v>7</v>
      </c>
      <c r="N46" s="152">
        <v>1</v>
      </c>
      <c r="O46" s="152" t="s">
        <v>1</v>
      </c>
      <c r="P46" s="152">
        <v>15</v>
      </c>
      <c r="R46" s="152">
        <v>16</v>
      </c>
      <c r="S46" s="152" t="s">
        <v>1</v>
      </c>
      <c r="T46" s="152">
        <v>36</v>
      </c>
      <c r="V46" s="152">
        <v>-20</v>
      </c>
      <c r="Z46" s="173">
        <v>0.5</v>
      </c>
      <c r="AA46" s="173"/>
      <c r="AB46" s="178">
        <v>8</v>
      </c>
      <c r="AC46" s="173" t="s">
        <v>1</v>
      </c>
      <c r="AD46" s="178">
        <v>18</v>
      </c>
    </row>
    <row r="47" spans="1:30" ht="14.25">
      <c r="A47" s="172"/>
      <c r="B47" s="177"/>
      <c r="C47" s="177"/>
      <c r="AA47" s="173"/>
      <c r="AB47" s="178"/>
      <c r="AC47" s="173"/>
      <c r="AD47" s="178"/>
    </row>
    <row r="48" spans="1:30" ht="14.25">
      <c r="A48" s="172"/>
      <c r="B48" s="177"/>
      <c r="C48" s="177"/>
      <c r="AA48" s="173"/>
      <c r="AB48" s="178"/>
      <c r="AC48" s="173"/>
      <c r="AD48" s="178"/>
    </row>
    <row r="49" spans="1:30" ht="14.25">
      <c r="A49" s="172"/>
      <c r="B49" s="177"/>
      <c r="C49" s="177"/>
      <c r="AA49" s="173"/>
      <c r="AB49" s="178"/>
      <c r="AC49" s="173"/>
      <c r="AD49" s="178"/>
    </row>
    <row r="50" spans="1:30" ht="14.25">
      <c r="A50" s="172"/>
      <c r="B50" s="177"/>
      <c r="C50" s="177"/>
      <c r="AA50" s="173"/>
      <c r="AB50" s="178"/>
      <c r="AC50" s="173"/>
      <c r="AD50" s="178"/>
    </row>
    <row r="51" spans="1:30" ht="14.25">
      <c r="A51" s="172"/>
      <c r="B51" s="177"/>
      <c r="C51" s="177"/>
      <c r="AA51" s="173"/>
      <c r="AB51" s="178"/>
      <c r="AC51" s="173"/>
      <c r="AD51" s="178"/>
    </row>
    <row r="52" spans="1:30" ht="14.25">
      <c r="A52" s="172"/>
      <c r="B52" s="177"/>
      <c r="C52" s="177"/>
      <c r="AA52" s="173"/>
      <c r="AB52" s="178"/>
      <c r="AC52" s="173"/>
      <c r="AD52" s="178"/>
    </row>
    <row r="53" spans="1:30" ht="14.25">
      <c r="A53" s="172"/>
      <c r="B53" s="177"/>
      <c r="C53" s="177"/>
      <c r="AA53" s="173"/>
      <c r="AB53" s="178"/>
      <c r="AC53" s="173"/>
      <c r="AD53" s="178"/>
    </row>
    <row r="54" spans="1:30" ht="14.25">
      <c r="A54" s="172"/>
      <c r="B54" s="177"/>
      <c r="C54" s="177"/>
      <c r="AA54" s="173"/>
      <c r="AB54" s="178"/>
      <c r="AC54" s="173"/>
      <c r="AD54" s="178"/>
    </row>
    <row r="55" spans="1:30" ht="14.25">
      <c r="A55" s="172"/>
      <c r="B55" s="177"/>
      <c r="C55" s="177"/>
      <c r="AA55" s="173"/>
      <c r="AB55" s="178"/>
      <c r="AC55" s="173"/>
      <c r="AD55" s="178"/>
    </row>
    <row r="56" spans="1:30" ht="14.25">
      <c r="A56" s="172"/>
      <c r="B56" s="177"/>
      <c r="C56" s="177"/>
      <c r="AA56" s="173"/>
      <c r="AB56" s="178"/>
      <c r="AC56" s="173"/>
      <c r="AD56" s="178"/>
    </row>
    <row r="57" spans="1:30" ht="14.25">
      <c r="A57" s="172"/>
      <c r="B57" s="177"/>
      <c r="C57" s="177"/>
      <c r="AA57" s="173"/>
      <c r="AB57" s="178"/>
      <c r="AC57" s="173"/>
      <c r="AD57" s="178"/>
    </row>
    <row r="58" spans="1:30" ht="14.25">
      <c r="A58" s="172"/>
      <c r="B58" s="177"/>
      <c r="C58" s="177"/>
      <c r="AA58" s="173"/>
      <c r="AB58" s="178"/>
      <c r="AC58" s="173"/>
      <c r="AD58" s="178"/>
    </row>
    <row r="59" spans="1:30" ht="14.25">
      <c r="A59" s="172"/>
      <c r="B59" s="177"/>
      <c r="C59" s="177"/>
      <c r="AA59" s="173"/>
      <c r="AB59" s="178"/>
      <c r="AC59" s="173"/>
      <c r="AD59" s="178"/>
    </row>
    <row r="60" spans="1:30" ht="14.25">
      <c r="A60" s="172"/>
      <c r="B60" s="177"/>
      <c r="C60" s="177"/>
      <c r="AA60" s="173"/>
      <c r="AB60" s="178"/>
      <c r="AC60" s="173"/>
      <c r="AD60" s="178"/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E8"/>
  <sheetViews>
    <sheetView zoomScale="168" zoomScaleNormal="168" zoomScalePageLayoutView="0" workbookViewId="0" topLeftCell="A1">
      <selection activeCell="C4" sqref="C4"/>
    </sheetView>
  </sheetViews>
  <sheetFormatPr defaultColWidth="12.57421875" defaultRowHeight="12.75"/>
  <cols>
    <col min="1" max="1" width="25.7109375" style="206" bestFit="1" customWidth="1"/>
    <col min="2" max="4" width="8.140625" style="206" customWidth="1"/>
    <col min="5" max="5" width="7.00390625" style="206" customWidth="1"/>
    <col min="6" max="16384" width="12.57421875" style="206" customWidth="1"/>
  </cols>
  <sheetData>
    <row r="1" ht="33.75">
      <c r="B1" s="217" t="s">
        <v>64</v>
      </c>
    </row>
    <row r="2" spans="1:5" ht="17.25" customHeight="1">
      <c r="A2" s="204"/>
      <c r="B2" s="205"/>
      <c r="C2" s="205"/>
      <c r="D2" s="205"/>
      <c r="E2" s="205"/>
    </row>
    <row r="3" spans="1:5" ht="132.75">
      <c r="A3" s="216"/>
      <c r="B3" s="207" t="s">
        <v>49</v>
      </c>
      <c r="C3" s="207" t="s">
        <v>55</v>
      </c>
      <c r="D3" s="207" t="s">
        <v>63</v>
      </c>
      <c r="E3" s="208"/>
    </row>
    <row r="4" spans="1:5" ht="30" customHeight="1">
      <c r="A4" s="209" t="s">
        <v>49</v>
      </c>
      <c r="B4" s="210"/>
      <c r="C4" s="467" t="s">
        <v>76</v>
      </c>
      <c r="D4" s="467"/>
      <c r="E4" s="218"/>
    </row>
    <row r="5" spans="1:5" ht="30" customHeight="1">
      <c r="A5" s="209" t="s">
        <v>55</v>
      </c>
      <c r="B5" s="483" t="s">
        <v>75</v>
      </c>
      <c r="C5" s="212"/>
      <c r="D5" s="211"/>
      <c r="E5" s="218"/>
    </row>
    <row r="6" spans="1:5" ht="30" customHeight="1">
      <c r="A6" s="209" t="s">
        <v>63</v>
      </c>
      <c r="B6" s="211"/>
      <c r="C6" s="467"/>
      <c r="D6" s="212"/>
      <c r="E6" s="218"/>
    </row>
    <row r="7" spans="2:4" ht="25.5">
      <c r="B7" s="219"/>
      <c r="C7" s="219"/>
      <c r="D7" s="219"/>
    </row>
    <row r="8" spans="2:4" ht="14.25">
      <c r="B8" s="213"/>
      <c r="C8" s="214" t="s">
        <v>32</v>
      </c>
      <c r="D8" s="215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421875" style="123" bestFit="1" customWidth="1"/>
    <col min="2" max="2" width="29.57421875" style="123" bestFit="1" customWidth="1"/>
    <col min="3" max="3" width="18.57421875" style="123" bestFit="1" customWidth="1"/>
    <col min="4" max="4" width="22.421875" style="123" bestFit="1" customWidth="1"/>
    <col min="5" max="5" width="7.140625" style="123" bestFit="1" customWidth="1"/>
    <col min="6" max="16384" width="11.421875" style="123" customWidth="1"/>
  </cols>
  <sheetData>
    <row r="1" spans="1:5" ht="12.75">
      <c r="A1" s="123">
        <v>3</v>
      </c>
      <c r="B1" s="123">
        <v>1</v>
      </c>
      <c r="C1" s="123">
        <v>4</v>
      </c>
      <c r="D1" s="123">
        <v>5</v>
      </c>
      <c r="E1" s="123">
        <v>0</v>
      </c>
    </row>
    <row r="2" spans="1:5" ht="12.75">
      <c r="A2" s="123" t="s">
        <v>49</v>
      </c>
      <c r="B2" s="123" t="s">
        <v>16</v>
      </c>
      <c r="C2" s="123" t="s">
        <v>49</v>
      </c>
      <c r="D2" s="123" t="s">
        <v>55</v>
      </c>
      <c r="E2" s="123" t="s">
        <v>63</v>
      </c>
    </row>
    <row r="3" spans="1:4" ht="12.75">
      <c r="A3" s="123" t="s">
        <v>55</v>
      </c>
      <c r="B3" s="123" t="s">
        <v>64</v>
      </c>
      <c r="C3" s="123" t="s">
        <v>53</v>
      </c>
      <c r="D3" s="123" t="s">
        <v>72</v>
      </c>
    </row>
    <row r="4" spans="1:4" ht="12.75">
      <c r="A4" s="123" t="s">
        <v>63</v>
      </c>
      <c r="C4" s="123" t="s">
        <v>52</v>
      </c>
      <c r="D4" s="123" t="s">
        <v>56</v>
      </c>
    </row>
    <row r="5" spans="3:4" ht="12.75">
      <c r="C5" s="123" t="s">
        <v>54</v>
      </c>
      <c r="D5" s="123" t="s">
        <v>60</v>
      </c>
    </row>
    <row r="6" spans="3:4" ht="12.75">
      <c r="C6" s="123" t="s">
        <v>51</v>
      </c>
      <c r="D6" s="123" t="s">
        <v>59</v>
      </c>
    </row>
    <row r="7" ht="12.75">
      <c r="D7" s="123" t="s">
        <v>58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0" customWidth="1"/>
    <col min="3" max="8" width="2.421875" style="262" customWidth="1"/>
    <col min="9" max="21" width="2.140625" style="262" customWidth="1"/>
    <col min="22" max="36" width="2.140625" style="260" customWidth="1"/>
    <col min="37" max="37" width="1.421875" style="260" customWidth="1"/>
    <col min="38" max="38" width="4.140625" style="260" hidden="1" customWidth="1"/>
    <col min="39" max="39" width="5.57421875" style="262" hidden="1" customWidth="1"/>
    <col min="40" max="40" width="2.140625" style="262" customWidth="1"/>
    <col min="41" max="42" width="2.140625" style="260" customWidth="1"/>
    <col min="43" max="43" width="2.421875" style="260" customWidth="1"/>
    <col min="44" max="44" width="1.28515625" style="260" customWidth="1"/>
    <col min="45" max="45" width="3.00390625" style="260" customWidth="1"/>
    <col min="46" max="46" width="2.140625" style="260" customWidth="1"/>
    <col min="47" max="47" width="1.28515625" style="260" customWidth="1"/>
    <col min="48" max="48" width="3.140625" style="262" customWidth="1"/>
    <col min="49" max="49" width="2.140625" style="262" customWidth="1"/>
    <col min="50" max="50" width="2.421875" style="261" customWidth="1"/>
    <col min="51" max="55" width="2.421875" style="260" hidden="1" customWidth="1"/>
    <col min="56" max="16384" width="0" style="260" hidden="1" customWidth="1"/>
  </cols>
  <sheetData>
    <row r="1" spans="1:50" ht="21.75" customHeight="1">
      <c r="A1" s="293">
        <v>1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293"/>
      <c r="AF1" s="293"/>
      <c r="AG1" s="293"/>
      <c r="AH1" s="293"/>
      <c r="AI1" s="293"/>
      <c r="AJ1" s="293"/>
      <c r="AK1" s="293"/>
      <c r="AL1" s="293"/>
      <c r="AM1" s="294"/>
      <c r="AN1" s="359" t="s">
        <v>4</v>
      </c>
      <c r="AO1" s="359"/>
      <c r="AP1" s="359"/>
      <c r="AQ1" s="360"/>
      <c r="AR1" s="360"/>
      <c r="AS1" s="360"/>
      <c r="AT1" s="360"/>
      <c r="AU1" s="360"/>
      <c r="AV1" s="360"/>
      <c r="AW1" s="299"/>
      <c r="AX1" s="293"/>
    </row>
    <row r="2" spans="1:50" ht="21.75" customHeight="1">
      <c r="A2" s="293"/>
      <c r="B2" s="293"/>
      <c r="C2" s="310" t="s">
        <v>11</v>
      </c>
      <c r="D2" s="297"/>
      <c r="E2" s="297"/>
      <c r="F2" s="297"/>
      <c r="G2" s="297"/>
      <c r="H2" s="297"/>
      <c r="I2" s="297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2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293"/>
      <c r="AX2" s="293"/>
    </row>
    <row r="3" spans="1:50" ht="21.75" customHeight="1">
      <c r="A3" s="293"/>
      <c r="B3" s="29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08" t="s">
        <v>0</v>
      </c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296"/>
      <c r="AI3" s="365">
        <f>AN34</f>
      </c>
      <c r="AJ3" s="365"/>
      <c r="AK3" s="307" t="s">
        <v>1</v>
      </c>
      <c r="AL3" s="307"/>
      <c r="AM3" s="307"/>
      <c r="AN3" s="365">
        <f>AQ34</f>
      </c>
      <c r="AO3" s="365"/>
      <c r="AP3" s="296"/>
      <c r="AQ3" s="296"/>
      <c r="AR3" s="365">
        <f>AS35</f>
      </c>
      <c r="AS3" s="365"/>
      <c r="AT3" s="307" t="s">
        <v>1</v>
      </c>
      <c r="AU3" s="365">
        <f>AV35</f>
      </c>
      <c r="AV3" s="365"/>
      <c r="AW3" s="293"/>
      <c r="AX3" s="293"/>
    </row>
    <row r="4" spans="1:50" ht="21.75" customHeight="1">
      <c r="A4" s="293"/>
      <c r="B4" s="293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293"/>
      <c r="AF4" s="293"/>
      <c r="AG4" s="293"/>
      <c r="AH4" s="296"/>
      <c r="AI4" s="296"/>
      <c r="AJ4" s="296"/>
      <c r="AK4" s="307"/>
      <c r="AL4" s="307"/>
      <c r="AM4" s="307"/>
      <c r="AN4" s="295"/>
      <c r="AO4" s="296"/>
      <c r="AP4" s="296"/>
      <c r="AQ4" s="296"/>
      <c r="AR4" s="296"/>
      <c r="AS4" s="296"/>
      <c r="AT4" s="307"/>
      <c r="AU4" s="307"/>
      <c r="AV4" s="295"/>
      <c r="AW4" s="295"/>
      <c r="AX4" s="293"/>
    </row>
    <row r="5" spans="1:50" s="303" customFormat="1" ht="18">
      <c r="A5" s="304"/>
      <c r="B5" s="304"/>
      <c r="C5" s="304"/>
      <c r="D5" s="304"/>
      <c r="E5" s="304"/>
      <c r="F5" s="366" t="s">
        <v>5</v>
      </c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04"/>
      <c r="R5" s="304"/>
      <c r="S5" s="304"/>
      <c r="T5" s="304"/>
      <c r="U5" s="304"/>
      <c r="V5" s="304"/>
      <c r="W5" s="304"/>
      <c r="X5" s="304"/>
      <c r="Y5" s="367" t="s">
        <v>6</v>
      </c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06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4"/>
      <c r="AX5" s="304"/>
    </row>
    <row r="6" spans="1:50" ht="21.75" customHeight="1">
      <c r="A6" s="293"/>
      <c r="B6" s="293"/>
      <c r="C6" s="294"/>
      <c r="D6" s="294"/>
      <c r="E6" s="301">
        <v>1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294"/>
      <c r="R6" s="294"/>
      <c r="S6" s="294"/>
      <c r="T6" s="294"/>
      <c r="U6" s="294"/>
      <c r="V6" s="293"/>
      <c r="W6" s="293"/>
      <c r="X6" s="300">
        <v>5</v>
      </c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299"/>
      <c r="AK6" s="296"/>
      <c r="AL6" s="296"/>
      <c r="AM6" s="295"/>
      <c r="AN6" s="295"/>
      <c r="AO6" s="296"/>
      <c r="AP6" s="296"/>
      <c r="AQ6" s="296"/>
      <c r="AR6" s="296"/>
      <c r="AS6" s="296"/>
      <c r="AT6" s="296"/>
      <c r="AU6" s="296"/>
      <c r="AV6" s="295"/>
      <c r="AW6" s="294"/>
      <c r="AX6" s="293"/>
    </row>
    <row r="7" spans="1:50" ht="21.75" customHeight="1">
      <c r="A7" s="293"/>
      <c r="B7" s="293"/>
      <c r="C7" s="294"/>
      <c r="D7" s="294"/>
      <c r="E7" s="301">
        <v>2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294"/>
      <c r="R7" s="294"/>
      <c r="S7" s="294"/>
      <c r="T7" s="294"/>
      <c r="U7" s="294"/>
      <c r="V7" s="293"/>
      <c r="W7" s="293"/>
      <c r="X7" s="300">
        <v>6</v>
      </c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299"/>
      <c r="AK7" s="296"/>
      <c r="AL7" s="296"/>
      <c r="AM7" s="295"/>
      <c r="AN7" s="295"/>
      <c r="AO7" s="302"/>
      <c r="AP7" s="296"/>
      <c r="AQ7" s="296"/>
      <c r="AR7" s="296"/>
      <c r="AS7" s="296"/>
      <c r="AT7" s="296"/>
      <c r="AU7" s="296"/>
      <c r="AV7" s="295"/>
      <c r="AW7" s="294"/>
      <c r="AX7" s="293"/>
    </row>
    <row r="8" spans="1:50" ht="21.75" customHeight="1">
      <c r="A8" s="293"/>
      <c r="B8" s="293"/>
      <c r="C8" s="294"/>
      <c r="D8" s="294"/>
      <c r="E8" s="301">
        <v>3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294"/>
      <c r="R8" s="294"/>
      <c r="S8" s="294"/>
      <c r="T8" s="294"/>
      <c r="U8" s="294"/>
      <c r="V8" s="293"/>
      <c r="W8" s="293"/>
      <c r="X8" s="300">
        <v>7</v>
      </c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299"/>
      <c r="AK8" s="296"/>
      <c r="AL8" s="296"/>
      <c r="AM8" s="295"/>
      <c r="AN8" s="295"/>
      <c r="AO8" s="296"/>
      <c r="AP8" s="296"/>
      <c r="AQ8" s="296"/>
      <c r="AR8" s="296"/>
      <c r="AS8" s="296"/>
      <c r="AT8" s="296"/>
      <c r="AU8" s="296"/>
      <c r="AV8" s="295"/>
      <c r="AW8" s="294"/>
      <c r="AX8" s="293"/>
    </row>
    <row r="9" spans="1:50" ht="21.75" customHeight="1">
      <c r="A9" s="293"/>
      <c r="B9" s="293"/>
      <c r="C9" s="294"/>
      <c r="D9" s="294"/>
      <c r="E9" s="301">
        <v>4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294"/>
      <c r="R9" s="294"/>
      <c r="S9" s="294"/>
      <c r="T9" s="294"/>
      <c r="U9" s="294"/>
      <c r="V9" s="293"/>
      <c r="W9" s="293"/>
      <c r="X9" s="300">
        <v>8</v>
      </c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299"/>
      <c r="AK9" s="296"/>
      <c r="AL9" s="298"/>
      <c r="AM9" s="297"/>
      <c r="AN9" s="295"/>
      <c r="AO9" s="296"/>
      <c r="AP9" s="296"/>
      <c r="AQ9" s="296"/>
      <c r="AR9" s="296"/>
      <c r="AS9" s="296"/>
      <c r="AT9" s="296"/>
      <c r="AU9" s="296"/>
      <c r="AV9" s="295"/>
      <c r="AW9" s="294"/>
      <c r="AX9" s="293"/>
    </row>
    <row r="10" spans="1:50" ht="21.75" customHeight="1">
      <c r="A10" s="293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4"/>
      <c r="AN10" s="294"/>
      <c r="AO10" s="293"/>
      <c r="AP10" s="293"/>
      <c r="AQ10" s="293"/>
      <c r="AR10" s="293"/>
      <c r="AS10" s="293"/>
      <c r="AT10" s="293"/>
      <c r="AU10" s="293"/>
      <c r="AV10" s="294"/>
      <c r="AW10" s="294"/>
      <c r="AX10" s="293"/>
    </row>
    <row r="11" spans="1:50" ht="21.75" customHeight="1">
      <c r="A11" s="263"/>
      <c r="B11" s="263"/>
      <c r="C11" s="292">
        <v>1</v>
      </c>
      <c r="D11" s="369">
        <f>IF(ISBLANK($F$6),"",$F$6)</f>
      </c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290" t="s">
        <v>0</v>
      </c>
      <c r="P11" s="265">
        <v>5</v>
      </c>
      <c r="Q11" s="369">
        <f>IF(ISBLANK($Y$6),"",$Y$6)</f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63"/>
      <c r="AD11" s="263"/>
      <c r="AE11" s="370"/>
      <c r="AF11" s="370"/>
      <c r="AG11" s="290" t="s">
        <v>1</v>
      </c>
      <c r="AH11" s="371"/>
      <c r="AI11" s="371"/>
      <c r="AJ11" s="264"/>
      <c r="AK11" s="263"/>
      <c r="AL11" s="267">
        <f aca="true" t="shared" si="0" ref="AL11:AL26">IF(ISNUMBER(AH11),IF(AE11&gt;AH11,2,IF(AE11=AH11,1,0)),"")</f>
      </c>
      <c r="AM11" s="268">
        <f aca="true" t="shared" si="1" ref="AM11:AM26">IF(ISNUMBER(AH11),IF(AH11&gt;AE11,2,IF(AE11=AH11,1,0)),"")</f>
      </c>
      <c r="AN11" s="265"/>
      <c r="AO11" s="263">
        <v>3</v>
      </c>
      <c r="AP11" s="263"/>
      <c r="AQ11" s="291"/>
      <c r="AR11" s="291"/>
      <c r="AS11" s="291"/>
      <c r="AT11" s="291"/>
      <c r="AU11" s="291"/>
      <c r="AV11" s="291"/>
      <c r="AW11" s="263"/>
      <c r="AX11" s="263"/>
    </row>
    <row r="12" spans="1:50" ht="21.75" customHeight="1">
      <c r="A12" s="263"/>
      <c r="B12" s="263"/>
      <c r="C12" s="292">
        <v>2</v>
      </c>
      <c r="D12" s="369">
        <f>IF(ISBLANK($F$7),"",$F$7)</f>
      </c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290" t="s">
        <v>0</v>
      </c>
      <c r="P12" s="265">
        <v>6</v>
      </c>
      <c r="Q12" s="369">
        <f>IF(ISBLANK($Y$7),"",$Y$7)</f>
      </c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263"/>
      <c r="AD12" s="263"/>
      <c r="AE12" s="370"/>
      <c r="AF12" s="370"/>
      <c r="AG12" s="290" t="s">
        <v>1</v>
      </c>
      <c r="AH12" s="371"/>
      <c r="AI12" s="371"/>
      <c r="AJ12" s="264"/>
      <c r="AK12" s="263"/>
      <c r="AL12" s="267">
        <f t="shared" si="0"/>
      </c>
      <c r="AM12" s="268">
        <f t="shared" si="1"/>
      </c>
      <c r="AN12" s="265"/>
      <c r="AO12" s="263">
        <v>7</v>
      </c>
      <c r="AP12" s="263"/>
      <c r="AQ12" s="289">
        <f>IF(ISNUMBER(AH12),SUM($AL$11:AL12),"")</f>
      </c>
      <c r="AR12" s="288">
        <f>IF(ISNUMBER(AH12),":","")</f>
      </c>
      <c r="AS12" s="288">
        <f>IF(ISNUMBER(AH12),SUM($AM$11:AM12),"")</f>
      </c>
      <c r="AT12" s="289">
        <f>IF(ISNUMBER(AH12),SUM($AE$11:AF12),"")</f>
      </c>
      <c r="AU12" s="288">
        <f>IF(ISNUMBER(AH12),":","")</f>
      </c>
      <c r="AV12" s="288">
        <f>IF(ISNUMBER(AH12),SUM($AH$11:AI12),"")</f>
      </c>
      <c r="AW12" s="263"/>
      <c r="AX12" s="263"/>
    </row>
    <row r="13" spans="1:50" ht="21.75" customHeight="1">
      <c r="A13" s="263"/>
      <c r="B13" s="263"/>
      <c r="C13" s="292">
        <v>3</v>
      </c>
      <c r="D13" s="369">
        <f>IF(ISBLANK($F$8),"",$F$8)</f>
      </c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290" t="s">
        <v>0</v>
      </c>
      <c r="P13" s="265">
        <v>7</v>
      </c>
      <c r="Q13" s="369">
        <f>IF(ISBLANK($Y$8),"",$Y$8)</f>
      </c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263"/>
      <c r="AD13" s="263"/>
      <c r="AE13" s="370"/>
      <c r="AF13" s="370"/>
      <c r="AG13" s="290" t="s">
        <v>1</v>
      </c>
      <c r="AH13" s="371"/>
      <c r="AI13" s="371"/>
      <c r="AJ13" s="264"/>
      <c r="AK13" s="263"/>
      <c r="AL13" s="267">
        <f t="shared" si="0"/>
      </c>
      <c r="AM13" s="268">
        <f t="shared" si="1"/>
      </c>
      <c r="AN13" s="265"/>
      <c r="AO13" s="263">
        <v>1</v>
      </c>
      <c r="AP13" s="263"/>
      <c r="AQ13" s="289"/>
      <c r="AR13" s="288"/>
      <c r="AS13" s="288"/>
      <c r="AT13" s="289"/>
      <c r="AU13" s="288"/>
      <c r="AV13" s="288"/>
      <c r="AW13" s="263"/>
      <c r="AX13" s="263"/>
    </row>
    <row r="14" spans="1:50" ht="21.75" customHeight="1">
      <c r="A14" s="263"/>
      <c r="B14" s="263"/>
      <c r="C14" s="292">
        <v>4</v>
      </c>
      <c r="D14" s="369">
        <f>IF(ISBLANK($F$9),"",$F$9)</f>
      </c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290" t="s">
        <v>0</v>
      </c>
      <c r="P14" s="265">
        <v>8</v>
      </c>
      <c r="Q14" s="369">
        <f>IF(ISBLANK($Y$9),"",$Y$9)</f>
      </c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263"/>
      <c r="AD14" s="263"/>
      <c r="AE14" s="370"/>
      <c r="AF14" s="370"/>
      <c r="AG14" s="290" t="s">
        <v>1</v>
      </c>
      <c r="AH14" s="371"/>
      <c r="AI14" s="371"/>
      <c r="AJ14" s="264"/>
      <c r="AK14" s="263"/>
      <c r="AL14" s="267">
        <f t="shared" si="0"/>
      </c>
      <c r="AM14" s="268">
        <f t="shared" si="1"/>
      </c>
      <c r="AN14" s="265"/>
      <c r="AO14" s="263">
        <v>6</v>
      </c>
      <c r="AP14" s="263"/>
      <c r="AQ14" s="289">
        <f>IF(ISNUMBER(AH14),SUM($AL$11:AL14),"")</f>
      </c>
      <c r="AR14" s="288">
        <f>IF(ISNUMBER(AH14),":","")</f>
      </c>
      <c r="AS14" s="288">
        <f>IF(ISNUMBER(AH14),SUM($AM$11:AM14),"")</f>
      </c>
      <c r="AT14" s="289">
        <f>IF(ISNUMBER(AH14),SUM($AE$11:AF14),"")</f>
      </c>
      <c r="AU14" s="288">
        <f>IF(ISNUMBER(AH14),":","")</f>
      </c>
      <c r="AV14" s="288">
        <f>IF(ISNUMBER(AH14),SUM($AH$11:AI14),"")</f>
      </c>
      <c r="AW14" s="263"/>
      <c r="AX14" s="263"/>
    </row>
    <row r="15" spans="1:50" ht="21.75" customHeight="1">
      <c r="A15" s="263"/>
      <c r="B15" s="263"/>
      <c r="C15" s="292">
        <v>2</v>
      </c>
      <c r="D15" s="369">
        <f>IF(ISBLANK($F$7),"",$F$7)</f>
      </c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290" t="s">
        <v>0</v>
      </c>
      <c r="P15" s="265">
        <v>5</v>
      </c>
      <c r="Q15" s="369">
        <f>IF(ISBLANK($Y$6),"",$Y$6)</f>
      </c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263"/>
      <c r="AD15" s="263"/>
      <c r="AE15" s="370"/>
      <c r="AF15" s="370"/>
      <c r="AG15" s="290" t="s">
        <v>1</v>
      </c>
      <c r="AH15" s="371"/>
      <c r="AI15" s="371"/>
      <c r="AJ15" s="264"/>
      <c r="AK15" s="263"/>
      <c r="AL15" s="267">
        <f t="shared" si="0"/>
      </c>
      <c r="AM15" s="268">
        <f t="shared" si="1"/>
      </c>
      <c r="AN15" s="265"/>
      <c r="AO15" s="263">
        <v>4</v>
      </c>
      <c r="AP15" s="263"/>
      <c r="AQ15" s="289"/>
      <c r="AR15" s="288"/>
      <c r="AS15" s="288"/>
      <c r="AT15" s="289"/>
      <c r="AU15" s="288"/>
      <c r="AV15" s="288"/>
      <c r="AW15" s="263"/>
      <c r="AX15" s="263"/>
    </row>
    <row r="16" spans="1:50" ht="21.75" customHeight="1">
      <c r="A16" s="263"/>
      <c r="B16" s="263"/>
      <c r="C16" s="292">
        <v>3</v>
      </c>
      <c r="D16" s="369">
        <f>IF(ISBLANK($F$8),"",$F$8)</f>
      </c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290" t="s">
        <v>0</v>
      </c>
      <c r="P16" s="265">
        <v>6</v>
      </c>
      <c r="Q16" s="369">
        <f>IF(ISBLANK($Y$7),"",$Y$7)</f>
      </c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263"/>
      <c r="AD16" s="263"/>
      <c r="AE16" s="370"/>
      <c r="AF16" s="370"/>
      <c r="AG16" s="290" t="s">
        <v>1</v>
      </c>
      <c r="AH16" s="371"/>
      <c r="AI16" s="371"/>
      <c r="AJ16" s="264"/>
      <c r="AK16" s="263"/>
      <c r="AL16" s="267">
        <f t="shared" si="0"/>
      </c>
      <c r="AM16" s="268">
        <f t="shared" si="1"/>
      </c>
      <c r="AN16" s="265"/>
      <c r="AO16" s="263">
        <v>8</v>
      </c>
      <c r="AP16" s="263"/>
      <c r="AQ16" s="289">
        <f>IF(ISNUMBER(AH16),SUM($AL$11:AL16),"")</f>
      </c>
      <c r="AR16" s="288">
        <f>IF(ISNUMBER(AH16),":","")</f>
      </c>
      <c r="AS16" s="288">
        <f>IF(ISNUMBER(AH16),SUM($AM$11:AM16),"")</f>
      </c>
      <c r="AT16" s="289">
        <f>IF(ISNUMBER(AH16),SUM($AE$11:AF16),"")</f>
      </c>
      <c r="AU16" s="288">
        <f>IF(ISNUMBER(AH16),":","")</f>
      </c>
      <c r="AV16" s="288">
        <f>IF(ISNUMBER(AH16),SUM($AH$11:AI16),"")</f>
      </c>
      <c r="AW16" s="263"/>
      <c r="AX16" s="263"/>
    </row>
    <row r="17" spans="1:50" ht="21.75" customHeight="1">
      <c r="A17" s="263"/>
      <c r="B17" s="263"/>
      <c r="C17" s="292">
        <v>4</v>
      </c>
      <c r="D17" s="369">
        <f>IF(ISBLANK($F$9),"",$F$9)</f>
      </c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290" t="s">
        <v>0</v>
      </c>
      <c r="P17" s="265">
        <v>7</v>
      </c>
      <c r="Q17" s="369">
        <f>IF(ISBLANK($Y$8),"",$Y$8)</f>
      </c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263"/>
      <c r="AD17" s="263"/>
      <c r="AE17" s="370"/>
      <c r="AF17" s="370"/>
      <c r="AG17" s="290" t="s">
        <v>1</v>
      </c>
      <c r="AH17" s="371"/>
      <c r="AI17" s="371"/>
      <c r="AJ17" s="264"/>
      <c r="AK17" s="263"/>
      <c r="AL17" s="267">
        <f t="shared" si="0"/>
      </c>
      <c r="AM17" s="268">
        <f t="shared" si="1"/>
      </c>
      <c r="AN17" s="265"/>
      <c r="AO17" s="263">
        <v>2</v>
      </c>
      <c r="AP17" s="263"/>
      <c r="AQ17" s="289"/>
      <c r="AR17" s="288"/>
      <c r="AS17" s="288"/>
      <c r="AT17" s="289"/>
      <c r="AU17" s="288"/>
      <c r="AV17" s="288"/>
      <c r="AW17" s="263"/>
      <c r="AX17" s="263"/>
    </row>
    <row r="18" spans="1:50" ht="21.75" customHeight="1">
      <c r="A18" s="263"/>
      <c r="B18" s="263"/>
      <c r="C18" s="292">
        <v>1</v>
      </c>
      <c r="D18" s="369">
        <f>IF(ISBLANK($F$6),"",$F$6)</f>
      </c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290" t="s">
        <v>0</v>
      </c>
      <c r="P18" s="265">
        <v>8</v>
      </c>
      <c r="Q18" s="369">
        <f>IF(ISBLANK($Y$9),"",$Y$9)</f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263"/>
      <c r="AD18" s="263"/>
      <c r="AE18" s="370"/>
      <c r="AF18" s="370"/>
      <c r="AG18" s="290" t="s">
        <v>1</v>
      </c>
      <c r="AH18" s="371"/>
      <c r="AI18" s="371"/>
      <c r="AJ18" s="264"/>
      <c r="AK18" s="263"/>
      <c r="AL18" s="267">
        <f t="shared" si="0"/>
      </c>
      <c r="AM18" s="268">
        <f t="shared" si="1"/>
      </c>
      <c r="AN18" s="265"/>
      <c r="AO18" s="263">
        <v>5</v>
      </c>
      <c r="AP18" s="263"/>
      <c r="AQ18" s="289">
        <f>IF(ISNUMBER(AH18),SUM($AL$11:AL18),"")</f>
      </c>
      <c r="AR18" s="288">
        <f>IF(ISNUMBER(AH18),":","")</f>
      </c>
      <c r="AS18" s="288">
        <f>IF(ISNUMBER(AH18),SUM($AM$11:AM18),"")</f>
      </c>
      <c r="AT18" s="289">
        <f>IF(ISNUMBER(AH18),SUM($AE$11:AF18),"")</f>
      </c>
      <c r="AU18" s="288">
        <f>IF(ISNUMBER(AH18),":","")</f>
      </c>
      <c r="AV18" s="288">
        <f>IF(ISNUMBER(AH18),SUM($AH$11:AI18),"")</f>
      </c>
      <c r="AW18" s="263"/>
      <c r="AX18" s="263"/>
    </row>
    <row r="19" spans="1:50" ht="21.75" customHeight="1">
      <c r="A19" s="263"/>
      <c r="B19" s="263"/>
      <c r="C19" s="292">
        <v>4</v>
      </c>
      <c r="D19" s="369">
        <f>IF(ISBLANK($F$9),"",$F$9)</f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290" t="s">
        <v>0</v>
      </c>
      <c r="P19" s="265">
        <v>6</v>
      </c>
      <c r="Q19" s="369">
        <f>IF(ISBLANK($Y$7),"",$Y$7)</f>
      </c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263"/>
      <c r="AD19" s="263"/>
      <c r="AE19" s="370"/>
      <c r="AF19" s="370"/>
      <c r="AG19" s="290" t="s">
        <v>1</v>
      </c>
      <c r="AH19" s="371"/>
      <c r="AI19" s="371"/>
      <c r="AJ19" s="264"/>
      <c r="AK19" s="263"/>
      <c r="AL19" s="267">
        <f t="shared" si="0"/>
      </c>
      <c r="AM19" s="268">
        <f t="shared" si="1"/>
      </c>
      <c r="AN19" s="265"/>
      <c r="AO19" s="263">
        <v>1</v>
      </c>
      <c r="AP19" s="263"/>
      <c r="AQ19" s="289"/>
      <c r="AR19" s="288"/>
      <c r="AS19" s="288"/>
      <c r="AT19" s="289"/>
      <c r="AU19" s="288"/>
      <c r="AV19" s="288"/>
      <c r="AW19" s="263"/>
      <c r="AX19" s="263"/>
    </row>
    <row r="20" spans="1:50" ht="21.75" customHeight="1">
      <c r="A20" s="263"/>
      <c r="B20" s="263"/>
      <c r="C20" s="292">
        <v>3</v>
      </c>
      <c r="D20" s="369">
        <f>IF(ISBLANK($F$8),"",$F$8)</f>
      </c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290" t="s">
        <v>0</v>
      </c>
      <c r="P20" s="265">
        <v>5</v>
      </c>
      <c r="Q20" s="369">
        <f>IF(ISBLANK($Y$6),"",$Y$6)</f>
      </c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263"/>
      <c r="AD20" s="263"/>
      <c r="AE20" s="370"/>
      <c r="AF20" s="370"/>
      <c r="AG20" s="290" t="s">
        <v>1</v>
      </c>
      <c r="AH20" s="371"/>
      <c r="AI20" s="371"/>
      <c r="AJ20" s="264"/>
      <c r="AK20" s="263"/>
      <c r="AL20" s="267">
        <f t="shared" si="0"/>
      </c>
      <c r="AM20" s="268">
        <f t="shared" si="1"/>
      </c>
      <c r="AN20" s="265"/>
      <c r="AO20" s="263">
        <v>7</v>
      </c>
      <c r="AP20" s="263"/>
      <c r="AQ20" s="289">
        <f>IF(ISNUMBER(AH20),SUM($AL$11:AL20),"")</f>
      </c>
      <c r="AR20" s="288">
        <f>IF(ISNUMBER(AH20),":","")</f>
      </c>
      <c r="AS20" s="288">
        <f>IF(ISNUMBER(AH20),SUM($AM$11:AM20),"")</f>
      </c>
      <c r="AT20" s="289">
        <f>IF(ISNUMBER(AH20),SUM($AE$11:AF20),"")</f>
      </c>
      <c r="AU20" s="288">
        <f>IF(ISNUMBER(AH20),":","")</f>
      </c>
      <c r="AV20" s="288">
        <f>IF(ISNUMBER(AH20),SUM($AH$11:AI20),"")</f>
      </c>
      <c r="AW20" s="263"/>
      <c r="AX20" s="263"/>
    </row>
    <row r="21" spans="1:50" ht="21.75" customHeight="1">
      <c r="A21" s="263"/>
      <c r="B21" s="263"/>
      <c r="C21" s="292">
        <v>2</v>
      </c>
      <c r="D21" s="369">
        <f>IF(ISBLANK($F$7),"",$F$7)</f>
      </c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290" t="s">
        <v>0</v>
      </c>
      <c r="P21" s="265">
        <v>8</v>
      </c>
      <c r="Q21" s="369">
        <f>IF(ISBLANK($Y$9),"",$Y$9)</f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263"/>
      <c r="AD21" s="263"/>
      <c r="AE21" s="370"/>
      <c r="AF21" s="370"/>
      <c r="AG21" s="290" t="s">
        <v>1</v>
      </c>
      <c r="AH21" s="371"/>
      <c r="AI21" s="371"/>
      <c r="AJ21" s="264"/>
      <c r="AK21" s="263"/>
      <c r="AL21" s="267">
        <f t="shared" si="0"/>
      </c>
      <c r="AM21" s="268">
        <f t="shared" si="1"/>
      </c>
      <c r="AN21" s="265"/>
      <c r="AO21" s="263">
        <v>3</v>
      </c>
      <c r="AP21" s="263"/>
      <c r="AQ21" s="289"/>
      <c r="AR21" s="288"/>
      <c r="AS21" s="288"/>
      <c r="AT21" s="289"/>
      <c r="AU21" s="288"/>
      <c r="AV21" s="288"/>
      <c r="AW21" s="263"/>
      <c r="AX21" s="263"/>
    </row>
    <row r="22" spans="1:50" ht="21.75" customHeight="1">
      <c r="A22" s="263"/>
      <c r="B22" s="263"/>
      <c r="C22" s="292">
        <v>1</v>
      </c>
      <c r="D22" s="369">
        <f>IF(ISBLANK($F$6),"",$F$6)</f>
      </c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290" t="s">
        <v>0</v>
      </c>
      <c r="P22" s="265">
        <v>7</v>
      </c>
      <c r="Q22" s="369">
        <f>IF(ISBLANK($Y$8),"",$Y$8)</f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263"/>
      <c r="AD22" s="263"/>
      <c r="AE22" s="370"/>
      <c r="AF22" s="370"/>
      <c r="AG22" s="290" t="s">
        <v>1</v>
      </c>
      <c r="AH22" s="371"/>
      <c r="AI22" s="371"/>
      <c r="AJ22" s="264"/>
      <c r="AK22" s="263"/>
      <c r="AL22" s="267">
        <f t="shared" si="0"/>
      </c>
      <c r="AM22" s="268">
        <f t="shared" si="1"/>
      </c>
      <c r="AN22" s="265"/>
      <c r="AO22" s="263">
        <v>6</v>
      </c>
      <c r="AP22" s="263"/>
      <c r="AQ22" s="289">
        <f>IF(ISNUMBER(AH22),SUM($AL$11:AL22),"")</f>
      </c>
      <c r="AR22" s="288">
        <f>IF(ISNUMBER(AH22),":","")</f>
      </c>
      <c r="AS22" s="288">
        <f>IF(ISNUMBER(AH22),SUM($AM$11:AM22),"")</f>
      </c>
      <c r="AT22" s="289">
        <f>IF(ISNUMBER(AH22),SUM($AE$11:AF22),"")</f>
      </c>
      <c r="AU22" s="288">
        <f>IF(ISNUMBER(AH22),":","")</f>
      </c>
      <c r="AV22" s="288">
        <f>IF(ISNUMBER(AH22),SUM($AH$11:AI22),"")</f>
      </c>
      <c r="AW22" s="263"/>
      <c r="AX22" s="263"/>
    </row>
    <row r="23" spans="1:50" ht="21.75" customHeight="1">
      <c r="A23" s="263"/>
      <c r="B23" s="263"/>
      <c r="C23" s="292">
        <v>1</v>
      </c>
      <c r="D23" s="369">
        <f>IF(ISBLANK($F$6),"",$F$6)</f>
      </c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290" t="s">
        <v>0</v>
      </c>
      <c r="P23" s="265">
        <v>6</v>
      </c>
      <c r="Q23" s="369">
        <f>IF(ISBLANK($Y$7),"",$Y$7)</f>
      </c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263"/>
      <c r="AD23" s="263"/>
      <c r="AE23" s="370"/>
      <c r="AF23" s="370"/>
      <c r="AG23" s="290" t="s">
        <v>1</v>
      </c>
      <c r="AH23" s="371"/>
      <c r="AI23" s="371"/>
      <c r="AJ23" s="264"/>
      <c r="AK23" s="263"/>
      <c r="AL23" s="267">
        <f t="shared" si="0"/>
      </c>
      <c r="AM23" s="268">
        <f t="shared" si="1"/>
      </c>
      <c r="AN23" s="265"/>
      <c r="AO23" s="263">
        <v>2</v>
      </c>
      <c r="AP23" s="263"/>
      <c r="AQ23" s="289"/>
      <c r="AR23" s="288"/>
      <c r="AS23" s="288"/>
      <c r="AT23" s="289"/>
      <c r="AU23" s="288"/>
      <c r="AV23" s="288"/>
      <c r="AW23" s="263"/>
      <c r="AX23" s="263"/>
    </row>
    <row r="24" spans="1:50" ht="21.75" customHeight="1">
      <c r="A24" s="263"/>
      <c r="B24" s="263"/>
      <c r="C24" s="292">
        <v>4</v>
      </c>
      <c r="D24" s="369">
        <f>IF(ISBLANK($F$9),"",$F$9)</f>
      </c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290" t="s">
        <v>0</v>
      </c>
      <c r="P24" s="265">
        <v>5</v>
      </c>
      <c r="Q24" s="369">
        <f>IF(ISBLANK($Y$6),"",$Y$6)</f>
      </c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263"/>
      <c r="AD24" s="263"/>
      <c r="AE24" s="370"/>
      <c r="AF24" s="370"/>
      <c r="AG24" s="290" t="s">
        <v>1</v>
      </c>
      <c r="AH24" s="371"/>
      <c r="AI24" s="371"/>
      <c r="AJ24" s="264"/>
      <c r="AK24" s="263"/>
      <c r="AL24" s="267">
        <f t="shared" si="0"/>
      </c>
      <c r="AM24" s="268">
        <f t="shared" si="1"/>
      </c>
      <c r="AN24" s="265"/>
      <c r="AO24" s="263">
        <v>8</v>
      </c>
      <c r="AP24" s="263"/>
      <c r="AQ24" s="289">
        <f>IF(ISNUMBER(AH24),SUM($AL$11:AL24),"")</f>
      </c>
      <c r="AR24" s="288">
        <f>IF(ISNUMBER(AH24),":","")</f>
      </c>
      <c r="AS24" s="288">
        <f>IF(ISNUMBER(AH24),SUM($AM$11:AM24),"")</f>
      </c>
      <c r="AT24" s="289">
        <f>IF(ISNUMBER(AH24),SUM($AE$11:AF24),"")</f>
      </c>
      <c r="AU24" s="288">
        <f>IF(ISNUMBER(AH24),":","")</f>
      </c>
      <c r="AV24" s="288">
        <f>IF(ISNUMBER(AH24),SUM($AH$11:AI24),"")</f>
      </c>
      <c r="AW24" s="263"/>
      <c r="AX24" s="263"/>
    </row>
    <row r="25" spans="1:50" ht="21.75" customHeight="1">
      <c r="A25" s="263"/>
      <c r="B25" s="263"/>
      <c r="C25" s="292">
        <v>3</v>
      </c>
      <c r="D25" s="369">
        <f>IF(ISBLANK($F$8),"",$F$8)</f>
      </c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290" t="s">
        <v>0</v>
      </c>
      <c r="P25" s="265">
        <v>8</v>
      </c>
      <c r="Q25" s="369">
        <f>IF(ISBLANK($Y$9),"",$Y$9)</f>
      </c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263"/>
      <c r="AD25" s="263"/>
      <c r="AE25" s="370"/>
      <c r="AF25" s="370"/>
      <c r="AG25" s="290" t="s">
        <v>1</v>
      </c>
      <c r="AH25" s="371"/>
      <c r="AI25" s="371"/>
      <c r="AJ25" s="264"/>
      <c r="AK25" s="263"/>
      <c r="AL25" s="267">
        <f t="shared" si="0"/>
      </c>
      <c r="AM25" s="268">
        <f t="shared" si="1"/>
      </c>
      <c r="AN25" s="265"/>
      <c r="AO25" s="263">
        <v>4</v>
      </c>
      <c r="AP25" s="263"/>
      <c r="AQ25" s="289"/>
      <c r="AR25" s="288"/>
      <c r="AS25" s="288"/>
      <c r="AT25" s="289"/>
      <c r="AU25" s="288"/>
      <c r="AV25" s="288"/>
      <c r="AW25" s="263"/>
      <c r="AX25" s="263"/>
    </row>
    <row r="26" spans="1:50" ht="21.75" customHeight="1">
      <c r="A26" s="263"/>
      <c r="B26" s="263"/>
      <c r="C26" s="292">
        <v>2</v>
      </c>
      <c r="D26" s="369">
        <f>IF(ISBLANK($F$7),"",$F$7)</f>
      </c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290" t="s">
        <v>0</v>
      </c>
      <c r="P26" s="265">
        <v>7</v>
      </c>
      <c r="Q26" s="369">
        <f>IF(ISBLANK($Y$8),"",$Y$8)</f>
      </c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263"/>
      <c r="AD26" s="263"/>
      <c r="AE26" s="370"/>
      <c r="AF26" s="370"/>
      <c r="AG26" s="290" t="s">
        <v>1</v>
      </c>
      <c r="AH26" s="372"/>
      <c r="AI26" s="371"/>
      <c r="AJ26" s="264"/>
      <c r="AK26" s="263"/>
      <c r="AL26" s="267">
        <f t="shared" si="0"/>
      </c>
      <c r="AM26" s="268">
        <f t="shared" si="1"/>
      </c>
      <c r="AN26" s="265"/>
      <c r="AO26" s="263">
        <v>5</v>
      </c>
      <c r="AP26" s="263"/>
      <c r="AQ26" s="289">
        <f>IF(ISNUMBER(AH26),SUM($AL$11:AL26),"")</f>
      </c>
      <c r="AR26" s="288">
        <f>IF(ISNUMBER(AH26),":","")</f>
      </c>
      <c r="AS26" s="288">
        <f>IF(ISNUMBER(AH26),SUM($AM$11:AM26),"")</f>
      </c>
      <c r="AT26" s="289">
        <f>IF(ISNUMBER(AH26),SUM($AE$11:AF26),"")</f>
      </c>
      <c r="AU26" s="288">
        <f>IF(ISNUMBER(AH26),":","")</f>
      </c>
      <c r="AV26" s="288">
        <f>IF(ISNUMBER(AH26),SUM($AH$11:AI26),"")</f>
      </c>
      <c r="AW26" s="263"/>
      <c r="AX26" s="263"/>
    </row>
    <row r="27" spans="1:50" ht="19.5" customHeight="1">
      <c r="A27" s="263"/>
      <c r="B27" s="263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5"/>
      <c r="AN27" s="265"/>
      <c r="AO27" s="263"/>
      <c r="AP27" s="263"/>
      <c r="AQ27" s="263"/>
      <c r="AR27" s="263"/>
      <c r="AS27" s="263"/>
      <c r="AT27" s="263"/>
      <c r="AU27" s="263"/>
      <c r="AV27" s="265"/>
      <c r="AW27" s="265"/>
      <c r="AX27" s="263"/>
    </row>
    <row r="28" spans="1:50" s="271" customFormat="1" ht="18.75" customHeight="1">
      <c r="A28" s="272"/>
      <c r="B28" s="272"/>
      <c r="C28" s="287"/>
      <c r="D28" s="276"/>
      <c r="E28" s="276"/>
      <c r="F28" s="276"/>
      <c r="G28" s="276"/>
      <c r="H28" s="286"/>
      <c r="I28" s="285">
        <v>5</v>
      </c>
      <c r="J28" s="373">
        <f>IF(ISBLANK($Y$6),"",$Y$6)</f>
      </c>
      <c r="K28" s="373"/>
      <c r="L28" s="373"/>
      <c r="M28" s="373"/>
      <c r="N28" s="373"/>
      <c r="O28" s="374"/>
      <c r="P28" s="285">
        <v>6</v>
      </c>
      <c r="Q28" s="375">
        <f>IF(ISBLANK($Y$7),"",$Y$7)</f>
      </c>
      <c r="R28" s="375"/>
      <c r="S28" s="375"/>
      <c r="T28" s="375"/>
      <c r="U28" s="375"/>
      <c r="V28" s="376"/>
      <c r="W28" s="285">
        <v>7</v>
      </c>
      <c r="X28" s="377">
        <f>IF(ISBLANK($Y$8),"",$Y$8)</f>
      </c>
      <c r="Y28" s="377"/>
      <c r="Z28" s="377"/>
      <c r="AA28" s="377"/>
      <c r="AB28" s="377"/>
      <c r="AC28" s="378"/>
      <c r="AD28" s="285">
        <v>8</v>
      </c>
      <c r="AE28" s="377">
        <f>IF(ISBLANK($Y$9),"",$Y$9)</f>
      </c>
      <c r="AF28" s="377"/>
      <c r="AG28" s="377"/>
      <c r="AH28" s="377"/>
      <c r="AI28" s="377"/>
      <c r="AJ28" s="378"/>
      <c r="AK28" s="284"/>
      <c r="AL28" s="284"/>
      <c r="AM28" s="284"/>
      <c r="AN28" s="379" t="s">
        <v>7</v>
      </c>
      <c r="AO28" s="380"/>
      <c r="AP28" s="380"/>
      <c r="AQ28" s="380"/>
      <c r="AR28" s="381"/>
      <c r="AS28" s="379" t="s">
        <v>8</v>
      </c>
      <c r="AT28" s="380"/>
      <c r="AU28" s="380"/>
      <c r="AV28" s="380"/>
      <c r="AW28" s="381"/>
      <c r="AX28" s="272"/>
    </row>
    <row r="29" spans="1:50" s="271" customFormat="1" ht="18.75" customHeight="1">
      <c r="A29" s="272"/>
      <c r="B29" s="272"/>
      <c r="C29" s="283">
        <v>1</v>
      </c>
      <c r="D29" s="382">
        <f>IF(ISBLANK($F$6),"",$F$6)</f>
      </c>
      <c r="E29" s="382"/>
      <c r="F29" s="382"/>
      <c r="G29" s="382"/>
      <c r="H29" s="383"/>
      <c r="I29" s="384">
        <f>IF(ISNUMBER(AE11),AE11,"")</f>
      </c>
      <c r="J29" s="385"/>
      <c r="K29" s="385"/>
      <c r="L29" s="273" t="s">
        <v>1</v>
      </c>
      <c r="M29" s="386">
        <f>IF(ISNUMBER(AH11),AH11,"")</f>
      </c>
      <c r="N29" s="386"/>
      <c r="O29" s="387"/>
      <c r="P29" s="388">
        <f>IF(ISNUMBER(AE23),AE23,"")</f>
      </c>
      <c r="Q29" s="389"/>
      <c r="R29" s="389"/>
      <c r="S29" s="273" t="s">
        <v>1</v>
      </c>
      <c r="T29" s="390">
        <f>IF(ISNUMBER(AH23),AH23,"")</f>
      </c>
      <c r="U29" s="390"/>
      <c r="V29" s="391"/>
      <c r="W29" s="388">
        <f>IF(ISNUMBER(AE22),AE22,"")</f>
      </c>
      <c r="X29" s="389"/>
      <c r="Y29" s="389"/>
      <c r="Z29" s="273" t="s">
        <v>1</v>
      </c>
      <c r="AA29" s="390">
        <f>IF(ISNUMBER(AH22),AH22,"")</f>
      </c>
      <c r="AB29" s="390"/>
      <c r="AC29" s="391"/>
      <c r="AD29" s="388">
        <f>IF(ISNUMBER(AE18),AE18,"")</f>
      </c>
      <c r="AE29" s="389"/>
      <c r="AF29" s="389"/>
      <c r="AG29" s="273" t="s">
        <v>1</v>
      </c>
      <c r="AH29" s="390">
        <f>IF(ISNUMBER(AH18),AH18,"")</f>
      </c>
      <c r="AI29" s="390"/>
      <c r="AJ29" s="391"/>
      <c r="AK29" s="276"/>
      <c r="AL29" s="276"/>
      <c r="AM29" s="276"/>
      <c r="AN29" s="388">
        <f>IF(ISBLANK(F6),"",IF(ISNUMBER(AH11),SUMIF(D11:N26,D29,AL11:AL26),""))</f>
      </c>
      <c r="AO29" s="389"/>
      <c r="AP29" s="273" t="s">
        <v>1</v>
      </c>
      <c r="AQ29" s="390">
        <f>IF(ISBLANK(F6),"",IF(ISNUMBER(AH11),SUMIF(D11:N26,D29,AM11:AM26),""))</f>
      </c>
      <c r="AR29" s="391"/>
      <c r="AS29" s="388">
        <f>IF(ISBLANK(F6),"",IF(ISNUMBER(AH11),SUM(I29,P29,W29,AD29),""))</f>
      </c>
      <c r="AT29" s="389"/>
      <c r="AU29" s="273" t="s">
        <v>1</v>
      </c>
      <c r="AV29" s="390">
        <f>IF(ISBLANK(F6),"",IF(ISNUMBER(AH11),SUM(M29,T29,AA29,AH29),""))</f>
      </c>
      <c r="AW29" s="391"/>
      <c r="AX29" s="272"/>
    </row>
    <row r="30" spans="1:50" s="271" customFormat="1" ht="18.75" customHeight="1">
      <c r="A30" s="272"/>
      <c r="B30" s="272"/>
      <c r="C30" s="283">
        <v>2</v>
      </c>
      <c r="D30" s="382">
        <f>IF(ISBLANK($F$7),"",$F$7)</f>
      </c>
      <c r="E30" s="382"/>
      <c r="F30" s="382"/>
      <c r="G30" s="382"/>
      <c r="H30" s="383"/>
      <c r="I30" s="384">
        <f>IF(ISNUMBER(AE15),AE15,"")</f>
      </c>
      <c r="J30" s="385"/>
      <c r="K30" s="385"/>
      <c r="L30" s="273" t="s">
        <v>1</v>
      </c>
      <c r="M30" s="386">
        <f>IF(ISNUMBER(AH15),AH15,"")</f>
      </c>
      <c r="N30" s="386"/>
      <c r="O30" s="387"/>
      <c r="P30" s="388">
        <f>IF(ISNUMBER(AE12),AE12,"")</f>
      </c>
      <c r="Q30" s="389"/>
      <c r="R30" s="389"/>
      <c r="S30" s="273" t="s">
        <v>1</v>
      </c>
      <c r="T30" s="390">
        <f>IF(ISNUMBER(AH12),AH12,"")</f>
      </c>
      <c r="U30" s="390"/>
      <c r="V30" s="391"/>
      <c r="W30" s="388">
        <f>IF(ISNUMBER(AE26),AE26,"")</f>
      </c>
      <c r="X30" s="389"/>
      <c r="Y30" s="389"/>
      <c r="Z30" s="273" t="s">
        <v>1</v>
      </c>
      <c r="AA30" s="390">
        <f>IF(ISNUMBER(AH26),AH26,"")</f>
      </c>
      <c r="AB30" s="390"/>
      <c r="AC30" s="391"/>
      <c r="AD30" s="388">
        <f>IF(ISNUMBER(AE21),AE21,"")</f>
      </c>
      <c r="AE30" s="389"/>
      <c r="AF30" s="389"/>
      <c r="AG30" s="273" t="s">
        <v>1</v>
      </c>
      <c r="AH30" s="390">
        <f>IF(ISNUMBER(AH21),AH21,"")</f>
      </c>
      <c r="AI30" s="390"/>
      <c r="AJ30" s="391"/>
      <c r="AK30" s="276"/>
      <c r="AL30" s="276"/>
      <c r="AM30" s="276"/>
      <c r="AN30" s="388">
        <f>IF(ISBLANK(F7),"",IF(ISNUMBER(AH12),SUMIF(D12:N27,D30,AL12:AL27),""))</f>
      </c>
      <c r="AO30" s="389"/>
      <c r="AP30" s="273" t="s">
        <v>1</v>
      </c>
      <c r="AQ30" s="390">
        <f>IF(ISBLANK(F7),"",IF(ISNUMBER(AH12),SUMIF(D12:N27,D30,AM12:AM27),""))</f>
      </c>
      <c r="AR30" s="391"/>
      <c r="AS30" s="388">
        <f>IF(ISBLANK(F7),"",IF(ISNUMBER(AH12),SUM(I30,P30,W30,AD30),""))</f>
      </c>
      <c r="AT30" s="389"/>
      <c r="AU30" s="273" t="s">
        <v>1</v>
      </c>
      <c r="AV30" s="390">
        <f>IF(ISBLANK(F7),"",IF(ISNUMBER(AH12),SUM(M30,T30,AA30,AH30),""))</f>
      </c>
      <c r="AW30" s="391"/>
      <c r="AX30" s="272"/>
    </row>
    <row r="31" spans="1:50" s="271" customFormat="1" ht="18.75" customHeight="1">
      <c r="A31" s="272"/>
      <c r="B31" s="272"/>
      <c r="C31" s="283">
        <v>3</v>
      </c>
      <c r="D31" s="382">
        <f>IF(ISBLANK($F$8),"",$F$8)</f>
      </c>
      <c r="E31" s="382"/>
      <c r="F31" s="382"/>
      <c r="G31" s="382"/>
      <c r="H31" s="383"/>
      <c r="I31" s="384">
        <f>IF(ISNUMBER(AE20),AE20,"")</f>
      </c>
      <c r="J31" s="385"/>
      <c r="K31" s="385"/>
      <c r="L31" s="273" t="s">
        <v>1</v>
      </c>
      <c r="M31" s="386">
        <f>IF(ISNUMBER(AH20),AH20,"")</f>
      </c>
      <c r="N31" s="386"/>
      <c r="O31" s="387"/>
      <c r="P31" s="388">
        <f>IF(ISNUMBER(AE16),AE16,"")</f>
      </c>
      <c r="Q31" s="389"/>
      <c r="R31" s="389"/>
      <c r="S31" s="273" t="s">
        <v>1</v>
      </c>
      <c r="T31" s="390">
        <f>IF(ISNUMBER(AH16),AH16,"")</f>
      </c>
      <c r="U31" s="390"/>
      <c r="V31" s="391"/>
      <c r="W31" s="388">
        <f>IF(ISNUMBER(AE13),AE13,"")</f>
      </c>
      <c r="X31" s="389"/>
      <c r="Y31" s="389"/>
      <c r="Z31" s="273" t="s">
        <v>1</v>
      </c>
      <c r="AA31" s="390">
        <f>IF(ISNUMBER(AH13),AH13,"")</f>
      </c>
      <c r="AB31" s="390"/>
      <c r="AC31" s="391"/>
      <c r="AD31" s="388">
        <f>IF(ISNUMBER(AE25),AE25,"")</f>
      </c>
      <c r="AE31" s="389"/>
      <c r="AF31" s="389"/>
      <c r="AG31" s="273" t="s">
        <v>1</v>
      </c>
      <c r="AH31" s="390">
        <f>IF(ISNUMBER(AH25),AH25,"")</f>
      </c>
      <c r="AI31" s="390"/>
      <c r="AJ31" s="391"/>
      <c r="AK31" s="276"/>
      <c r="AL31" s="276"/>
      <c r="AM31" s="276"/>
      <c r="AN31" s="388">
        <f>IF(ISBLANK(F8),"",IF(ISNUMBER(AH13),SUMIF(D13:N28,D31,AL13:AL28),""))</f>
      </c>
      <c r="AO31" s="389"/>
      <c r="AP31" s="273" t="s">
        <v>1</v>
      </c>
      <c r="AQ31" s="390">
        <f>IF(ISBLANK(F8),"",IF(ISNUMBER(AH13),SUMIF(D13:N28,D31,AM13:AM28),""))</f>
      </c>
      <c r="AR31" s="391"/>
      <c r="AS31" s="388">
        <f>IF(ISBLANK(F8),"",IF(ISNUMBER(AH13),SUM(I31,P31,W31,AD31),""))</f>
      </c>
      <c r="AT31" s="389"/>
      <c r="AU31" s="273" t="s">
        <v>1</v>
      </c>
      <c r="AV31" s="390">
        <f>IF(ISBLANK(F8),"",IF(ISNUMBER(AH13),SUM(M31,T31,AA31,AH31),""))</f>
      </c>
      <c r="AW31" s="391"/>
      <c r="AX31" s="272"/>
    </row>
    <row r="32" spans="1:50" s="271" customFormat="1" ht="18.75" customHeight="1">
      <c r="A32" s="272"/>
      <c r="B32" s="272"/>
      <c r="C32" s="283">
        <v>4</v>
      </c>
      <c r="D32" s="382">
        <f>IF(ISBLANK($F$9),"",$F$9)</f>
      </c>
      <c r="E32" s="382"/>
      <c r="F32" s="382"/>
      <c r="G32" s="382"/>
      <c r="H32" s="383"/>
      <c r="I32" s="384">
        <f>IF(ISNUMBER(AE24),AE24,"")</f>
      </c>
      <c r="J32" s="385"/>
      <c r="K32" s="385"/>
      <c r="L32" s="273" t="s">
        <v>1</v>
      </c>
      <c r="M32" s="386">
        <f>IF(ISNUMBER(AH24),AH24,"")</f>
      </c>
      <c r="N32" s="386"/>
      <c r="O32" s="387"/>
      <c r="P32" s="388">
        <f>IF(ISNUMBER(AE19),AE19,"")</f>
      </c>
      <c r="Q32" s="389"/>
      <c r="R32" s="389"/>
      <c r="S32" s="273" t="s">
        <v>1</v>
      </c>
      <c r="T32" s="390">
        <f>IF(ISNUMBER(AH19),AH19,"")</f>
      </c>
      <c r="U32" s="390"/>
      <c r="V32" s="391"/>
      <c r="W32" s="388">
        <f>IF(ISNUMBER(AE17),AE17,"")</f>
      </c>
      <c r="X32" s="389"/>
      <c r="Y32" s="389"/>
      <c r="Z32" s="273" t="s">
        <v>1</v>
      </c>
      <c r="AA32" s="390">
        <f>IF(ISNUMBER(AH17),AH17,"")</f>
      </c>
      <c r="AB32" s="390"/>
      <c r="AC32" s="391"/>
      <c r="AD32" s="388">
        <f>IF(ISNUMBER(AE14),AE14,"")</f>
      </c>
      <c r="AE32" s="389"/>
      <c r="AF32" s="389"/>
      <c r="AG32" s="273" t="s">
        <v>1</v>
      </c>
      <c r="AH32" s="390">
        <f>IF(ISNUMBER(AH14),AH14,"")</f>
      </c>
      <c r="AI32" s="390"/>
      <c r="AJ32" s="391"/>
      <c r="AK32" s="276"/>
      <c r="AL32" s="276"/>
      <c r="AM32" s="276"/>
      <c r="AN32" s="388">
        <f>IF(ISBLANK(F9),"",IF(ISNUMBER(AH14),SUMIF(D14:N29,D32,AL14:AL29),""))</f>
      </c>
      <c r="AO32" s="389"/>
      <c r="AP32" s="273" t="s">
        <v>1</v>
      </c>
      <c r="AQ32" s="390">
        <f>IF(ISBLANK(F9),"",IF(ISNUMBER(AH14),SUMIF(D14:N29,D32,AM14:AM29),""))</f>
      </c>
      <c r="AR32" s="391"/>
      <c r="AS32" s="388">
        <f>IF(ISBLANK(F9),"",IF(ISNUMBER(AH14),SUM(I32,P32,W32,AD32),""))</f>
      </c>
      <c r="AT32" s="389"/>
      <c r="AU32" s="273" t="s">
        <v>1</v>
      </c>
      <c r="AV32" s="390">
        <f>IF(ISBLANK(F9),"",IF(ISNUMBER(AH14),SUM(M32,T32,AA32,AH32),""))</f>
      </c>
      <c r="AW32" s="391"/>
      <c r="AX32" s="272"/>
    </row>
    <row r="33" spans="1:50" s="271" customFormat="1" ht="6.75" customHeight="1">
      <c r="A33" s="272"/>
      <c r="B33" s="272"/>
      <c r="C33" s="282"/>
      <c r="D33" s="281"/>
      <c r="E33" s="281"/>
      <c r="F33" s="281"/>
      <c r="G33" s="281"/>
      <c r="H33" s="280"/>
      <c r="I33" s="273"/>
      <c r="J33" s="273"/>
      <c r="K33" s="273"/>
      <c r="L33" s="273"/>
      <c r="M33" s="273"/>
      <c r="N33" s="273"/>
      <c r="O33" s="274"/>
      <c r="P33" s="273"/>
      <c r="Q33" s="273"/>
      <c r="R33" s="273"/>
      <c r="S33" s="273"/>
      <c r="T33" s="273"/>
      <c r="U33" s="273"/>
      <c r="V33" s="274"/>
      <c r="W33" s="273"/>
      <c r="X33" s="273"/>
      <c r="Y33" s="273"/>
      <c r="Z33" s="273"/>
      <c r="AA33" s="273"/>
      <c r="AB33" s="273"/>
      <c r="AC33" s="274"/>
      <c r="AD33" s="273"/>
      <c r="AE33" s="273"/>
      <c r="AF33" s="273"/>
      <c r="AG33" s="273"/>
      <c r="AH33" s="273"/>
      <c r="AI33" s="273"/>
      <c r="AJ33" s="274"/>
      <c r="AK33" s="276"/>
      <c r="AL33" s="276"/>
      <c r="AM33" s="276"/>
      <c r="AN33" s="275"/>
      <c r="AO33" s="273"/>
      <c r="AP33" s="273"/>
      <c r="AQ33" s="273"/>
      <c r="AR33" s="274"/>
      <c r="AS33" s="275"/>
      <c r="AT33" s="279"/>
      <c r="AU33" s="279"/>
      <c r="AV33" s="279"/>
      <c r="AW33" s="278"/>
      <c r="AX33" s="272"/>
    </row>
    <row r="34" spans="1:50" s="271" customFormat="1" ht="18.75" customHeight="1">
      <c r="A34" s="272"/>
      <c r="B34" s="272"/>
      <c r="C34" s="379" t="s">
        <v>7</v>
      </c>
      <c r="D34" s="380"/>
      <c r="E34" s="380"/>
      <c r="F34" s="380"/>
      <c r="G34" s="380"/>
      <c r="H34" s="381"/>
      <c r="I34" s="388">
        <f>IF(ISBLANK(Y6),"",IF(ISNUMBER(AH11),SUMIF($Q$11:$AB$26,J28,$AM$11:$AM$26),""))</f>
      </c>
      <c r="J34" s="389"/>
      <c r="K34" s="389"/>
      <c r="L34" s="273" t="s">
        <v>1</v>
      </c>
      <c r="M34" s="390">
        <f>IF(ISBLANK(Y6),"",IF(ISNUMBER(AH11),SUMIF($Q$11:$AB$26,J28,$AL$11:$AL$26),""))</f>
      </c>
      <c r="N34" s="390"/>
      <c r="O34" s="391"/>
      <c r="P34" s="388">
        <f>IF(ISBLANK(Y7),"",IF(ISNUMBER(AH12),SUMIF($Q$11:$AB$26,Q28,$AM$11:$AM$26),""))</f>
      </c>
      <c r="Q34" s="389"/>
      <c r="R34" s="389"/>
      <c r="S34" s="273" t="s">
        <v>1</v>
      </c>
      <c r="T34" s="390">
        <f>IF(ISBLANK(Y7),"",IF(ISNUMBER(AH12),SUMIF($Q$11:$AB$26,Q28,$AL$11:$AL$26),""))</f>
      </c>
      <c r="U34" s="390"/>
      <c r="V34" s="391"/>
      <c r="W34" s="388">
        <f>IF(ISBLANK(Y8),"",IF(ISNUMBER(AH13),SUMIF($Q$11:$AB$26,X28,$AM$11:$AM$26),""))</f>
      </c>
      <c r="X34" s="389"/>
      <c r="Y34" s="389"/>
      <c r="Z34" s="273" t="s">
        <v>1</v>
      </c>
      <c r="AA34" s="390">
        <f>IF(ISBLANK(Y8),"",IF(ISNUMBER(AH13),SUMIF($Q$11:$AB$26,X28,$AL$11:$AL$26),""))</f>
      </c>
      <c r="AB34" s="390"/>
      <c r="AC34" s="391"/>
      <c r="AD34" s="388">
        <f>IF(ISBLANK(Y9),"",IF(ISNUMBER(AH14),SUMIF($Q$11:$AB$26,AE28,$AM$11:$AM$26),""))</f>
      </c>
      <c r="AE34" s="389"/>
      <c r="AF34" s="389"/>
      <c r="AG34" s="273" t="s">
        <v>1</v>
      </c>
      <c r="AH34" s="390">
        <f>IF(ISBLANK(Y9),"",IF(ISNUMBER(AH14),SUMIF($Q$11:$AB$26,AE28,$AL$11:$AL$26),""))</f>
      </c>
      <c r="AI34" s="390"/>
      <c r="AJ34" s="391"/>
      <c r="AK34" s="276"/>
      <c r="AL34" s="276"/>
      <c r="AM34" s="276"/>
      <c r="AN34" s="388">
        <f>IF(ISNUMBER(AH11),SUM(AN29:AO32),"")</f>
      </c>
      <c r="AO34" s="389"/>
      <c r="AP34" s="273" t="s">
        <v>1</v>
      </c>
      <c r="AQ34" s="390">
        <f>IF(ISNUMBER(AH11),SUM(AQ29:AR32),"")</f>
      </c>
      <c r="AR34" s="391"/>
      <c r="AS34" s="275"/>
      <c r="AT34" s="279"/>
      <c r="AU34" s="279"/>
      <c r="AV34" s="279"/>
      <c r="AW34" s="278"/>
      <c r="AX34" s="272"/>
    </row>
    <row r="35" spans="1:50" s="271" customFormat="1" ht="18.75" customHeight="1">
      <c r="A35" s="277"/>
      <c r="B35" s="277"/>
      <c r="C35" s="379" t="s">
        <v>8</v>
      </c>
      <c r="D35" s="380"/>
      <c r="E35" s="380"/>
      <c r="F35" s="380"/>
      <c r="G35" s="380"/>
      <c r="H35" s="381"/>
      <c r="I35" s="388">
        <f>IF(ISBLANK(Y6),"",IF(ISNUMBER(AH11),SUM(M29:M32),""))</f>
      </c>
      <c r="J35" s="389"/>
      <c r="K35" s="389"/>
      <c r="L35" s="273" t="s">
        <v>1</v>
      </c>
      <c r="M35" s="390">
        <f>IF(ISBLANK(Y6),"",IF(ISNUMBER(AH11),SUM(I29:I32),""))</f>
      </c>
      <c r="N35" s="390"/>
      <c r="O35" s="391"/>
      <c r="P35" s="388">
        <f>IF(ISBLANK(Y7),"",IF(ISNUMBER(AH12),SUM(T29:T32),""))</f>
      </c>
      <c r="Q35" s="389"/>
      <c r="R35" s="389"/>
      <c r="S35" s="273" t="s">
        <v>1</v>
      </c>
      <c r="T35" s="390">
        <f>IF(ISBLANK(Y7),"",IF(ISNUMBER(AH12),SUM(P29:P32),""))</f>
      </c>
      <c r="U35" s="390"/>
      <c r="V35" s="391"/>
      <c r="W35" s="388">
        <f>IF(ISBLANK(Y8),"",IF(ISNUMBER(AH13),SUM(AA29:AA32),""))</f>
      </c>
      <c r="X35" s="389"/>
      <c r="Y35" s="389"/>
      <c r="Z35" s="273" t="s">
        <v>1</v>
      </c>
      <c r="AA35" s="390">
        <f>IF(ISBLANK(Y8),"",IF(ISNUMBER(AH13),SUM(W29:W32),""))</f>
      </c>
      <c r="AB35" s="390"/>
      <c r="AC35" s="391"/>
      <c r="AD35" s="388">
        <f>IF(ISBLANK(Y9),"",IF(ISNUMBER(AH14),SUM(AH29:AH32),""))</f>
      </c>
      <c r="AE35" s="389"/>
      <c r="AF35" s="389"/>
      <c r="AG35" s="273" t="s">
        <v>1</v>
      </c>
      <c r="AH35" s="390">
        <f>IF(ISBLANK(Y9),"",IF(ISNUMBER(AH14),SUM(AD29:AD32),""))</f>
      </c>
      <c r="AI35" s="390"/>
      <c r="AJ35" s="391"/>
      <c r="AK35" s="276"/>
      <c r="AL35" s="276"/>
      <c r="AM35" s="276"/>
      <c r="AN35" s="275"/>
      <c r="AO35" s="273"/>
      <c r="AP35" s="273"/>
      <c r="AQ35" s="273"/>
      <c r="AR35" s="274"/>
      <c r="AS35" s="388">
        <f>IF(ISNUMBER(AH11),SUM(AS29:AT32),"")</f>
      </c>
      <c r="AT35" s="389"/>
      <c r="AU35" s="273" t="s">
        <v>1</v>
      </c>
      <c r="AV35" s="390">
        <f>IF(ISNUMBER(AH11),SUM(AV29:AW32),"")</f>
      </c>
      <c r="AW35" s="391"/>
      <c r="AX35" s="272"/>
    </row>
    <row r="36" spans="1:50" s="271" customFormat="1" ht="8.2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</row>
    <row r="37" spans="1:50" ht="12.75">
      <c r="A37" s="263"/>
      <c r="B37" s="263"/>
      <c r="C37" s="270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5"/>
      <c r="AN37" s="265"/>
      <c r="AO37" s="263"/>
      <c r="AP37" s="263"/>
      <c r="AQ37" s="263"/>
      <c r="AR37" s="263"/>
      <c r="AS37" s="263"/>
      <c r="AT37" s="263"/>
      <c r="AU37" s="263"/>
      <c r="AV37" s="265"/>
      <c r="AW37" s="265"/>
      <c r="AX37" s="263"/>
    </row>
    <row r="38" spans="1:50" ht="12.75">
      <c r="A38" s="269"/>
      <c r="B38" s="263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5"/>
      <c r="AN38" s="265"/>
      <c r="AO38" s="263"/>
      <c r="AP38" s="263"/>
      <c r="AQ38" s="263"/>
      <c r="AR38" s="263"/>
      <c r="AS38" s="263"/>
      <c r="AT38" s="263"/>
      <c r="AU38" s="263"/>
      <c r="AV38" s="265"/>
      <c r="AW38" s="265"/>
      <c r="AX38" s="263"/>
    </row>
    <row r="39" spans="1:50" s="266" customFormat="1" ht="12.75">
      <c r="A39" s="267"/>
      <c r="B39" s="267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8"/>
      <c r="AN39" s="268"/>
      <c r="AO39" s="267"/>
      <c r="AP39" s="267"/>
      <c r="AQ39" s="267"/>
      <c r="AR39" s="267"/>
      <c r="AS39" s="267"/>
      <c r="AT39" s="267"/>
      <c r="AU39" s="267"/>
      <c r="AV39" s="268"/>
      <c r="AW39" s="268"/>
      <c r="AX39" s="267"/>
    </row>
    <row r="40" spans="1:50" ht="12.75">
      <c r="A40" s="263"/>
      <c r="B40" s="263"/>
      <c r="C40" s="265"/>
      <c r="D40" s="265"/>
      <c r="E40" s="265"/>
      <c r="F40" s="265"/>
      <c r="G40" s="265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3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3"/>
    </row>
    <row r="81" spans="15:23" ht="12.75" customHeight="1" hidden="1">
      <c r="O81" s="262">
        <v>0</v>
      </c>
      <c r="Q81" s="262">
        <v>0</v>
      </c>
      <c r="W81" s="26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8"/>
  <sheetViews>
    <sheetView showGridLines="0" zoomScalePageLayoutView="0" workbookViewId="0" topLeftCell="A1">
      <selection activeCell="C23" sqref="C2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7"/>
      <c r="B1" s="228" t="s">
        <v>34</v>
      </c>
      <c r="C1" s="229"/>
    </row>
    <row r="2" spans="1:3" ht="23.25">
      <c r="A2" s="230"/>
      <c r="B2" s="312" t="s">
        <v>35</v>
      </c>
      <c r="C2" s="231"/>
    </row>
    <row r="3" spans="1:3" ht="15.75">
      <c r="A3" s="235"/>
      <c r="B3" s="313"/>
      <c r="C3" s="311"/>
    </row>
    <row r="4" spans="1:3" ht="15.75">
      <c r="A4" s="314"/>
      <c r="B4" s="313" t="s">
        <v>36</v>
      </c>
      <c r="C4" s="311"/>
    </row>
    <row r="5" spans="1:3" ht="10.5" customHeight="1">
      <c r="A5" s="232"/>
      <c r="B5" s="353"/>
      <c r="C5" s="354"/>
    </row>
    <row r="6" spans="1:3" ht="10.5" customHeight="1">
      <c r="A6" s="232"/>
      <c r="B6" s="353" t="s">
        <v>42</v>
      </c>
      <c r="C6" s="354"/>
    </row>
    <row r="7" spans="1:3" ht="10.5" customHeight="1">
      <c r="A7" s="232"/>
      <c r="B7" s="355" t="s">
        <v>43</v>
      </c>
      <c r="C7" s="354"/>
    </row>
    <row r="8" spans="1:3" ht="10.5" customHeight="1">
      <c r="A8" s="232"/>
      <c r="B8" s="356" t="s">
        <v>44</v>
      </c>
      <c r="C8" s="357"/>
    </row>
    <row r="9" spans="1:3" ht="10.5" customHeight="1" thickBot="1">
      <c r="A9" s="233"/>
      <c r="B9" s="353"/>
      <c r="C9" s="354"/>
    </row>
    <row r="10" spans="1:6" ht="27.75" customHeight="1" thickTop="1">
      <c r="A10" s="349" t="s">
        <v>46</v>
      </c>
      <c r="B10" s="350"/>
      <c r="C10" s="351"/>
      <c r="D10" s="234"/>
      <c r="E10" s="234"/>
      <c r="F10" s="234"/>
    </row>
    <row r="11" spans="1:6" ht="6" customHeight="1">
      <c r="A11" s="235"/>
      <c r="B11" s="315"/>
      <c r="C11" s="237"/>
      <c r="D11" s="236"/>
      <c r="E11" s="238"/>
      <c r="F11" s="238"/>
    </row>
    <row r="12" spans="1:6" s="243" customFormat="1" ht="15.75" customHeight="1">
      <c r="A12" s="239" t="s">
        <v>40</v>
      </c>
      <c r="B12" s="316" t="s">
        <v>61</v>
      </c>
      <c r="C12" s="240" t="s">
        <v>47</v>
      </c>
      <c r="D12" s="241"/>
      <c r="E12" s="242"/>
      <c r="F12" s="242"/>
    </row>
    <row r="13" spans="1:6" ht="12.75">
      <c r="A13" s="123" t="s">
        <v>41</v>
      </c>
      <c r="B13" s="123" t="s">
        <v>50</v>
      </c>
      <c r="C13" s="245"/>
      <c r="D13" s="246"/>
      <c r="E13" s="247"/>
      <c r="F13" s="247"/>
    </row>
    <row r="14" spans="1:6" ht="12.75">
      <c r="A14" s="334" t="s">
        <v>45</v>
      </c>
      <c r="B14" s="333"/>
      <c r="C14" s="335"/>
      <c r="D14" s="246"/>
      <c r="E14" s="247"/>
      <c r="F14" s="247"/>
    </row>
    <row r="15" spans="1:6" ht="12.75">
      <c r="A15" s="244" t="s">
        <v>48</v>
      </c>
      <c r="B15" s="123"/>
      <c r="C15" s="245"/>
      <c r="D15" s="246"/>
      <c r="E15" s="247"/>
      <c r="F15" s="247"/>
    </row>
    <row r="16" spans="1:6" ht="12.75">
      <c r="A16" s="244"/>
      <c r="C16" s="245"/>
      <c r="D16" s="246"/>
      <c r="E16" s="247"/>
      <c r="F16" s="247"/>
    </row>
    <row r="17" spans="3:6" ht="12.75">
      <c r="C17" s="245"/>
      <c r="D17" s="246"/>
      <c r="E17" s="247"/>
      <c r="F17" s="247"/>
    </row>
    <row r="18" spans="1:6" ht="13.5" thickBot="1">
      <c r="A18" s="255"/>
      <c r="B18" s="256"/>
      <c r="C18" s="257"/>
      <c r="D18" s="136"/>
      <c r="E18" s="4"/>
      <c r="F18" s="4"/>
    </row>
    <row r="19" ht="9.75" customHeight="1" thickTop="1"/>
    <row r="20" spans="1:3" ht="24.75" customHeight="1" thickBot="1">
      <c r="A20" s="352" t="s">
        <v>62</v>
      </c>
      <c r="B20" s="352"/>
      <c r="C20" s="352"/>
    </row>
    <row r="21" spans="1:3" ht="16.5" thickBot="1">
      <c r="A21" s="248" t="s">
        <v>37</v>
      </c>
      <c r="B21" s="249" t="s">
        <v>38</v>
      </c>
      <c r="C21" s="250" t="s">
        <v>39</v>
      </c>
    </row>
    <row r="22" spans="1:4" s="251" customFormat="1" ht="13.5" customHeight="1">
      <c r="A22" s="317" t="s">
        <v>49</v>
      </c>
      <c r="B22" s="318" t="s">
        <v>51</v>
      </c>
      <c r="C22" s="317" t="s">
        <v>49</v>
      </c>
      <c r="D22"/>
    </row>
    <row r="23" spans="1:4" s="251" customFormat="1" ht="13.5" customHeight="1">
      <c r="A23" s="319"/>
      <c r="B23" s="318" t="s">
        <v>52</v>
      </c>
      <c r="C23" s="320" t="s">
        <v>50</v>
      </c>
      <c r="D23"/>
    </row>
    <row r="24" spans="1:4" s="251" customFormat="1" ht="13.5" customHeight="1">
      <c r="A24" s="319"/>
      <c r="B24" s="318" t="s">
        <v>53</v>
      </c>
      <c r="C24" s="338"/>
      <c r="D24"/>
    </row>
    <row r="25" spans="1:4" s="251" customFormat="1" ht="13.5" customHeight="1">
      <c r="A25" s="319"/>
      <c r="B25" s="318" t="s">
        <v>54</v>
      </c>
      <c r="C25" s="337"/>
      <c r="D25"/>
    </row>
    <row r="26" spans="1:4" s="251" customFormat="1" ht="13.5" customHeight="1">
      <c r="A26" s="319"/>
      <c r="B26" s="321"/>
      <c r="C26" s="320"/>
      <c r="D26"/>
    </row>
    <row r="27" spans="1:4" s="251" customFormat="1" ht="13.5" customHeight="1">
      <c r="A27" s="319"/>
      <c r="B27" s="321"/>
      <c r="C27" s="337"/>
      <c r="D27"/>
    </row>
    <row r="28" spans="1:4" s="251" customFormat="1" ht="13.5" customHeight="1" thickBot="1">
      <c r="A28" s="322"/>
      <c r="B28" s="342"/>
      <c r="C28" s="346"/>
      <c r="D28"/>
    </row>
    <row r="29" spans="1:4" s="251" customFormat="1" ht="13.5" customHeight="1">
      <c r="A29" s="317" t="s">
        <v>55</v>
      </c>
      <c r="B29" s="318" t="s">
        <v>56</v>
      </c>
      <c r="C29" s="317" t="s">
        <v>55</v>
      </c>
      <c r="D29"/>
    </row>
    <row r="30" spans="1:4" s="251" customFormat="1" ht="13.5" customHeight="1">
      <c r="A30" s="325"/>
      <c r="B30" s="318" t="s">
        <v>58</v>
      </c>
      <c r="C30" s="320" t="s">
        <v>57</v>
      </c>
      <c r="D30"/>
    </row>
    <row r="31" spans="1:4" s="251" customFormat="1" ht="13.5" customHeight="1">
      <c r="A31" s="325"/>
      <c r="B31" s="341" t="s">
        <v>59</v>
      </c>
      <c r="C31" s="340"/>
      <c r="D31"/>
    </row>
    <row r="32" spans="1:3" s="251" customFormat="1" ht="13.5" customHeight="1">
      <c r="A32" s="325"/>
      <c r="B32" s="318" t="s">
        <v>60</v>
      </c>
      <c r="C32" s="320"/>
    </row>
    <row r="33" spans="1:3" s="251" customFormat="1" ht="13.5" customHeight="1">
      <c r="A33" s="325"/>
      <c r="B33" s="318"/>
      <c r="C33" s="320"/>
    </row>
    <row r="34" spans="1:3" s="251" customFormat="1" ht="13.5" customHeight="1">
      <c r="A34" s="325"/>
      <c r="B34" s="318"/>
      <c r="C34" s="337"/>
    </row>
    <row r="35" spans="1:3" s="251" customFormat="1" ht="13.5" customHeight="1">
      <c r="A35" s="326"/>
      <c r="B35" s="327"/>
      <c r="C35" s="336"/>
    </row>
    <row r="36" spans="1:3" s="251" customFormat="1" ht="13.5" customHeight="1">
      <c r="A36" s="317"/>
      <c r="B36" s="318"/>
      <c r="C36" s="317"/>
    </row>
    <row r="37" spans="1:3" s="251" customFormat="1" ht="13.5" customHeight="1">
      <c r="A37" s="325"/>
      <c r="B37" s="318"/>
      <c r="C37" s="320"/>
    </row>
    <row r="38" spans="1:3" s="251" customFormat="1" ht="13.5" customHeight="1">
      <c r="A38" s="325"/>
      <c r="B38" s="318"/>
      <c r="C38" s="340"/>
    </row>
    <row r="39" spans="1:3" s="251" customFormat="1" ht="13.5" customHeight="1">
      <c r="A39" s="325"/>
      <c r="B39" s="318"/>
      <c r="C39" s="320"/>
    </row>
    <row r="40" spans="1:3" s="251" customFormat="1" ht="13.5" customHeight="1">
      <c r="A40" s="325"/>
      <c r="B40" s="318"/>
      <c r="C40" s="320"/>
    </row>
    <row r="41" spans="1:3" s="251" customFormat="1" ht="13.5" customHeight="1">
      <c r="A41" s="325"/>
      <c r="B41" s="318"/>
      <c r="C41" s="320"/>
    </row>
    <row r="42" spans="1:3" s="251" customFormat="1" ht="13.5" customHeight="1">
      <c r="A42" s="325"/>
      <c r="B42" s="318"/>
      <c r="C42" s="320"/>
    </row>
    <row r="43" spans="1:3" s="251" customFormat="1" ht="13.5" customHeight="1">
      <c r="A43" s="325"/>
      <c r="B43" s="318"/>
      <c r="C43" s="320"/>
    </row>
    <row r="44" spans="1:3" s="251" customFormat="1" ht="13.5" customHeight="1">
      <c r="A44" s="326"/>
      <c r="B44" s="327"/>
      <c r="C44" s="324"/>
    </row>
    <row r="45" spans="1:3" s="251" customFormat="1" ht="13.5" customHeight="1">
      <c r="A45" s="317"/>
      <c r="B45" s="318"/>
      <c r="C45" s="317"/>
    </row>
    <row r="46" spans="1:3" s="251" customFormat="1" ht="13.5" customHeight="1">
      <c r="A46" s="325"/>
      <c r="B46" s="318"/>
      <c r="C46" s="320"/>
    </row>
    <row r="47" spans="1:3" s="251" customFormat="1" ht="13.5" customHeight="1">
      <c r="A47" s="325"/>
      <c r="B47" s="341"/>
      <c r="C47" s="340"/>
    </row>
    <row r="48" spans="1:3" s="251" customFormat="1" ht="13.5" customHeight="1">
      <c r="A48" s="325"/>
      <c r="B48" s="318"/>
      <c r="C48" s="320"/>
    </row>
    <row r="49" spans="1:3" s="251" customFormat="1" ht="13.5" customHeight="1">
      <c r="A49" s="325"/>
      <c r="B49" s="318"/>
      <c r="C49" s="320"/>
    </row>
    <row r="50" spans="1:3" s="251" customFormat="1" ht="13.5" customHeight="1">
      <c r="A50" s="325"/>
      <c r="B50" s="318"/>
      <c r="C50" s="320"/>
    </row>
    <row r="51" spans="1:3" s="251" customFormat="1" ht="13.5" customHeight="1">
      <c r="A51" s="326"/>
      <c r="B51" s="327"/>
      <c r="C51" s="336"/>
    </row>
    <row r="52" spans="1:3" s="251" customFormat="1" ht="13.5" customHeight="1">
      <c r="A52" s="317"/>
      <c r="B52" s="328"/>
      <c r="C52" s="317"/>
    </row>
    <row r="53" spans="1:3" s="251" customFormat="1" ht="13.5" customHeight="1">
      <c r="A53" s="325"/>
      <c r="B53" s="318"/>
      <c r="C53" s="320"/>
    </row>
    <row r="54" spans="1:3" s="251" customFormat="1" ht="13.5" customHeight="1">
      <c r="A54" s="325"/>
      <c r="B54" s="341"/>
      <c r="C54" s="340"/>
    </row>
    <row r="55" spans="1:3" s="251" customFormat="1" ht="13.5" customHeight="1">
      <c r="A55" s="325"/>
      <c r="B55" s="318"/>
      <c r="C55" s="320"/>
    </row>
    <row r="56" spans="1:3" s="251" customFormat="1" ht="13.5" customHeight="1">
      <c r="A56" s="325"/>
      <c r="B56" s="318"/>
      <c r="C56" s="320"/>
    </row>
    <row r="57" spans="1:3" s="251" customFormat="1" ht="13.5" customHeight="1">
      <c r="A57" s="325"/>
      <c r="B57" s="318"/>
      <c r="C57" s="320"/>
    </row>
    <row r="58" spans="1:3" s="251" customFormat="1" ht="13.5" customHeight="1">
      <c r="A58" s="326"/>
      <c r="B58" s="327"/>
      <c r="C58" s="336"/>
    </row>
    <row r="59" spans="1:3" s="251" customFormat="1" ht="13.5" customHeight="1">
      <c r="A59" s="329"/>
      <c r="B59" s="328"/>
      <c r="C59" s="329"/>
    </row>
    <row r="60" spans="1:3" s="251" customFormat="1" ht="13.5" customHeight="1">
      <c r="A60" s="319"/>
      <c r="B60" s="318"/>
      <c r="C60" s="320"/>
    </row>
    <row r="61" spans="1:3" s="251" customFormat="1" ht="13.5" customHeight="1">
      <c r="A61" s="319"/>
      <c r="B61" s="318"/>
      <c r="C61" s="340"/>
    </row>
    <row r="62" spans="1:3" s="251" customFormat="1" ht="13.5" customHeight="1">
      <c r="A62" s="319"/>
      <c r="B62" s="341"/>
      <c r="C62" s="320"/>
    </row>
    <row r="63" spans="1:3" s="251" customFormat="1" ht="13.5" customHeight="1">
      <c r="A63" s="319"/>
      <c r="B63" s="321"/>
      <c r="C63" s="320"/>
    </row>
    <row r="64" spans="1:3" s="251" customFormat="1" ht="13.5" customHeight="1">
      <c r="A64" s="319"/>
      <c r="B64" s="321"/>
      <c r="C64" s="320"/>
    </row>
    <row r="65" spans="1:3" s="251" customFormat="1" ht="13.5" customHeight="1">
      <c r="A65" s="322"/>
      <c r="B65" s="323"/>
      <c r="C65" s="336"/>
    </row>
    <row r="66" spans="1:3" s="251" customFormat="1" ht="13.5" customHeight="1">
      <c r="A66" s="329"/>
      <c r="B66" s="328"/>
      <c r="C66" s="329"/>
    </row>
    <row r="67" spans="1:3" s="251" customFormat="1" ht="13.5" customHeight="1">
      <c r="A67" s="319"/>
      <c r="B67" s="318"/>
      <c r="C67" s="320"/>
    </row>
    <row r="68" spans="1:3" s="251" customFormat="1" ht="13.5" customHeight="1">
      <c r="A68" s="319"/>
      <c r="B68" s="341"/>
      <c r="C68" s="340"/>
    </row>
    <row r="69" spans="1:3" s="251" customFormat="1" ht="13.5" customHeight="1">
      <c r="A69" s="319"/>
      <c r="B69" s="318"/>
      <c r="C69" s="320"/>
    </row>
    <row r="70" spans="1:3" s="251" customFormat="1" ht="13.5" customHeight="1">
      <c r="A70" s="319"/>
      <c r="B70" s="321"/>
      <c r="C70" s="320"/>
    </row>
    <row r="71" spans="1:3" s="251" customFormat="1" ht="13.5" customHeight="1">
      <c r="A71" s="319"/>
      <c r="B71" s="321"/>
      <c r="C71" s="320"/>
    </row>
    <row r="72" spans="1:3" s="251" customFormat="1" ht="13.5" customHeight="1" thickBot="1">
      <c r="A72" s="322"/>
      <c r="B72" s="342"/>
      <c r="C72" s="348"/>
    </row>
    <row r="73" spans="1:5" s="251" customFormat="1" ht="13.5" customHeight="1">
      <c r="A73" s="329"/>
      <c r="B73" s="330"/>
      <c r="C73" s="329"/>
      <c r="E73"/>
    </row>
    <row r="74" spans="1:5" s="251" customFormat="1" ht="13.5" customHeight="1">
      <c r="A74" s="319"/>
      <c r="B74" s="330"/>
      <c r="C74" s="320"/>
      <c r="E74"/>
    </row>
    <row r="75" spans="1:5" s="251" customFormat="1" ht="13.5" customHeight="1">
      <c r="A75" s="319"/>
      <c r="B75" s="330"/>
      <c r="C75" s="339"/>
      <c r="E75"/>
    </row>
    <row r="76" spans="1:5" s="251" customFormat="1" ht="13.5" customHeight="1">
      <c r="A76" s="319"/>
      <c r="B76" s="345"/>
      <c r="C76" s="320"/>
      <c r="E76"/>
    </row>
    <row r="77" spans="1:5" s="251" customFormat="1" ht="13.5" customHeight="1">
      <c r="A77" s="319"/>
      <c r="B77" s="252"/>
      <c r="C77" s="320"/>
      <c r="E77"/>
    </row>
    <row r="78" spans="1:5" s="251" customFormat="1" ht="13.5" customHeight="1">
      <c r="A78" s="319"/>
      <c r="B78" s="252"/>
      <c r="C78" s="320"/>
      <c r="E78"/>
    </row>
    <row r="79" spans="1:5" s="251" customFormat="1" ht="13.5" customHeight="1">
      <c r="A79" s="322"/>
      <c r="B79" s="253"/>
      <c r="C79" s="324"/>
      <c r="E79"/>
    </row>
    <row r="80" spans="1:3" s="251" customFormat="1" ht="13.5" customHeight="1">
      <c r="A80" s="329"/>
      <c r="B80" s="331"/>
      <c r="C80" s="329"/>
    </row>
    <row r="81" spans="1:3" s="251" customFormat="1" ht="13.5" customHeight="1">
      <c r="A81" s="319"/>
      <c r="B81" s="321"/>
      <c r="C81" s="332"/>
    </row>
    <row r="82" spans="1:3" s="251" customFormat="1" ht="13.5" customHeight="1">
      <c r="A82" s="319"/>
      <c r="B82" s="343"/>
      <c r="C82" s="347"/>
    </row>
    <row r="83" spans="1:3" s="251" customFormat="1" ht="13.5" customHeight="1">
      <c r="A83" s="319"/>
      <c r="B83" s="321"/>
      <c r="C83" s="344"/>
    </row>
    <row r="84" spans="1:3" s="251" customFormat="1" ht="13.5" customHeight="1">
      <c r="A84" s="319"/>
      <c r="B84" s="343"/>
      <c r="C84" s="320"/>
    </row>
    <row r="85" spans="1:3" s="251" customFormat="1" ht="13.5" customHeight="1">
      <c r="A85" s="319"/>
      <c r="B85" s="343"/>
      <c r="C85" s="344"/>
    </row>
    <row r="86" spans="1:3" s="251" customFormat="1" ht="13.5" customHeight="1">
      <c r="A86" s="322"/>
      <c r="B86" s="323"/>
      <c r="C86" s="324"/>
    </row>
    <row r="87" spans="1:3" s="251" customFormat="1" ht="13.5" customHeight="1">
      <c r="A87"/>
      <c r="B87"/>
      <c r="C87"/>
    </row>
    <row r="88" spans="1:3" s="251" customFormat="1" ht="13.5" customHeight="1">
      <c r="A88"/>
      <c r="B88"/>
      <c r="C88"/>
    </row>
    <row r="89" spans="1:3" s="251" customFormat="1" ht="13.5" customHeight="1">
      <c r="A89"/>
      <c r="B89"/>
      <c r="C89"/>
    </row>
    <row r="90" spans="1:3" s="251" customFormat="1" ht="13.5" customHeight="1">
      <c r="A90"/>
      <c r="B90"/>
      <c r="C90"/>
    </row>
    <row r="91" spans="1:3" s="251" customFormat="1" ht="13.5" customHeight="1">
      <c r="A91"/>
      <c r="B91"/>
      <c r="C91"/>
    </row>
    <row r="92" spans="1:3" s="251" customFormat="1" ht="13.5" customHeight="1">
      <c r="A92"/>
      <c r="B92"/>
      <c r="C92"/>
    </row>
    <row r="93" spans="1:3" s="251" customFormat="1" ht="13.5" customHeight="1">
      <c r="A93"/>
      <c r="B93"/>
      <c r="C93"/>
    </row>
    <row r="94" spans="1:5" s="251" customFormat="1" ht="13.5" customHeight="1">
      <c r="A94"/>
      <c r="B94"/>
      <c r="C94"/>
      <c r="E94"/>
    </row>
    <row r="95" spans="1:5" s="251" customFormat="1" ht="13.5" customHeight="1">
      <c r="A95"/>
      <c r="B95"/>
      <c r="C95"/>
      <c r="E95"/>
    </row>
    <row r="96" spans="1:5" s="251" customFormat="1" ht="13.5" customHeight="1">
      <c r="A96"/>
      <c r="B96"/>
      <c r="C96"/>
      <c r="E96"/>
    </row>
    <row r="97" spans="1:5" s="251" customFormat="1" ht="13.5" customHeight="1">
      <c r="A97"/>
      <c r="B97"/>
      <c r="C97"/>
      <c r="E97"/>
    </row>
    <row r="98" spans="1:5" s="251" customFormat="1" ht="13.5" customHeight="1">
      <c r="A98"/>
      <c r="B98"/>
      <c r="C98"/>
      <c r="E98"/>
    </row>
    <row r="99" spans="1:5" s="251" customFormat="1" ht="13.5" customHeight="1">
      <c r="A99"/>
      <c r="B99"/>
      <c r="C99"/>
      <c r="E99"/>
    </row>
    <row r="100" spans="1:5" s="251" customFormat="1" ht="13.5" customHeight="1">
      <c r="A100"/>
      <c r="B100"/>
      <c r="C100"/>
      <c r="E100"/>
    </row>
    <row r="101" spans="1:3" s="251" customFormat="1" ht="13.5" customHeight="1">
      <c r="A101"/>
      <c r="B101"/>
      <c r="C101"/>
    </row>
    <row r="102" spans="1:3" s="251" customFormat="1" ht="13.5" customHeight="1">
      <c r="A102"/>
      <c r="B102"/>
      <c r="C102"/>
    </row>
    <row r="103" spans="1:3" s="251" customFormat="1" ht="13.5" customHeight="1">
      <c r="A103"/>
      <c r="B103"/>
      <c r="C103"/>
    </row>
    <row r="104" spans="1:3" s="251" customFormat="1" ht="13.5" customHeight="1">
      <c r="A104"/>
      <c r="B104"/>
      <c r="C104"/>
    </row>
    <row r="105" spans="1:3" s="251" customFormat="1" ht="13.5" customHeight="1">
      <c r="A105"/>
      <c r="B105"/>
      <c r="C105"/>
    </row>
    <row r="106" spans="1:3" s="251" customFormat="1" ht="13.5" customHeight="1">
      <c r="A106"/>
      <c r="B106"/>
      <c r="C106"/>
    </row>
    <row r="107" spans="1:3" s="251" customFormat="1" ht="13.5" customHeight="1">
      <c r="A107"/>
      <c r="B107"/>
      <c r="C107"/>
    </row>
    <row r="108" spans="1:3" s="251" customFormat="1" ht="13.5" customHeight="1">
      <c r="A108"/>
      <c r="B108"/>
      <c r="C108"/>
    </row>
    <row r="109" spans="1:3" s="251" customFormat="1" ht="13.5" customHeight="1">
      <c r="A109"/>
      <c r="B109"/>
      <c r="C109"/>
    </row>
    <row r="110" spans="1:3" s="251" customFormat="1" ht="13.5" customHeight="1">
      <c r="A110"/>
      <c r="B110"/>
      <c r="C110"/>
    </row>
    <row r="111" spans="1:3" s="251" customFormat="1" ht="13.5" customHeight="1">
      <c r="A111"/>
      <c r="B111"/>
      <c r="C111"/>
    </row>
    <row r="112" spans="1:3" s="251" customFormat="1" ht="13.5" customHeight="1">
      <c r="A112"/>
      <c r="B112"/>
      <c r="C112"/>
    </row>
    <row r="113" spans="1:3" s="251" customFormat="1" ht="13.5" customHeight="1">
      <c r="A113"/>
      <c r="B113"/>
      <c r="C113"/>
    </row>
    <row r="114" spans="1:3" s="251" customFormat="1" ht="13.5" customHeight="1">
      <c r="A114"/>
      <c r="B114"/>
      <c r="C114"/>
    </row>
    <row r="115" spans="1:5" s="251" customFormat="1" ht="13.5" customHeight="1">
      <c r="A115"/>
      <c r="B115"/>
      <c r="C115"/>
      <c r="E115"/>
    </row>
    <row r="116" spans="1:5" s="251" customFormat="1" ht="13.5" customHeight="1">
      <c r="A116"/>
      <c r="B116"/>
      <c r="C116"/>
      <c r="E116"/>
    </row>
    <row r="117" spans="1:5" s="251" customFormat="1" ht="13.5" customHeight="1">
      <c r="A117"/>
      <c r="B117"/>
      <c r="C117"/>
      <c r="E117"/>
    </row>
    <row r="118" spans="1:5" s="251" customFormat="1" ht="13.5" customHeight="1">
      <c r="A118"/>
      <c r="B118"/>
      <c r="C118"/>
      <c r="E118"/>
    </row>
    <row r="119" spans="1:5" s="251" customFormat="1" ht="13.5" customHeight="1">
      <c r="A119"/>
      <c r="B119"/>
      <c r="C119"/>
      <c r="E119"/>
    </row>
    <row r="120" spans="1:5" s="251" customFormat="1" ht="13.5" customHeight="1">
      <c r="A120"/>
      <c r="B120"/>
      <c r="C120"/>
      <c r="E120"/>
    </row>
    <row r="121" spans="1:5" s="251" customFormat="1" ht="13.5" customHeight="1">
      <c r="A121"/>
      <c r="B121"/>
      <c r="C121"/>
      <c r="E121"/>
    </row>
    <row r="122" spans="1:3" s="251" customFormat="1" ht="13.5" customHeight="1">
      <c r="A122"/>
      <c r="B122"/>
      <c r="C122"/>
    </row>
    <row r="123" spans="1:3" s="251" customFormat="1" ht="13.5" customHeight="1">
      <c r="A123"/>
      <c r="B123"/>
      <c r="C123"/>
    </row>
    <row r="124" spans="1:3" s="251" customFormat="1" ht="13.5" customHeight="1">
      <c r="A124"/>
      <c r="B124"/>
      <c r="C124"/>
    </row>
    <row r="125" spans="1:3" s="251" customFormat="1" ht="13.5" customHeight="1">
      <c r="A125"/>
      <c r="B125"/>
      <c r="C125"/>
    </row>
    <row r="126" spans="1:3" s="251" customFormat="1" ht="13.5" customHeight="1">
      <c r="A126"/>
      <c r="B126"/>
      <c r="C126"/>
    </row>
    <row r="127" spans="1:3" s="251" customFormat="1" ht="13.5" customHeight="1">
      <c r="A127"/>
      <c r="B127"/>
      <c r="C127"/>
    </row>
    <row r="128" spans="1:3" s="251" customFormat="1" ht="13.5" customHeight="1">
      <c r="A128"/>
      <c r="B128"/>
      <c r="C128"/>
    </row>
  </sheetData>
  <sheetProtection/>
  <mergeCells count="7">
    <mergeCell ref="A10:C10"/>
    <mergeCell ref="A20:C20"/>
    <mergeCell ref="B5:C5"/>
    <mergeCell ref="B6:C6"/>
    <mergeCell ref="B7:C7"/>
    <mergeCell ref="B8:C8"/>
    <mergeCell ref="B9:C9"/>
  </mergeCells>
  <hyperlinks>
    <hyperlink ref="B7" r:id="rId1" display="bundesspielleiter@dtkv.info"/>
    <hyperlink ref="A14" r:id="rId2" display="sektionsleiternord@dtkv.info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8" max="255" man="1"/>
    <brk id="93" max="255" man="1"/>
  </rowBreaks>
  <drawing r:id="rId8"/>
  <legacyDrawing r:id="rId7"/>
  <oleObjects>
    <oleObject progId="CorelPhotoPaint.Image.7" shapeId="569480" r:id="rId3"/>
    <oleObject progId="Word.Document.8" shapeId="569481" r:id="rId4"/>
    <oleObject progId="CorelPhotoPaint.Image.7" shapeId="45779191" r:id="rId5"/>
    <oleObject progId="Word.Document.8" shapeId="45779192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7"/>
      <c r="AF1" s="7"/>
      <c r="AG1" s="7"/>
      <c r="AH1" s="7"/>
      <c r="AI1" s="7"/>
      <c r="AJ1" s="7"/>
      <c r="AK1" s="7"/>
      <c r="AL1" s="7"/>
      <c r="AM1" s="8"/>
      <c r="AN1" s="419" t="s">
        <v>4</v>
      </c>
      <c r="AO1" s="419"/>
      <c r="AP1" s="419"/>
      <c r="AQ1" s="420"/>
      <c r="AR1" s="420"/>
      <c r="AS1" s="420"/>
      <c r="AT1" s="420"/>
      <c r="AU1" s="420"/>
      <c r="AV1" s="42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93" t="s">
        <v>64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11" t="s">
        <v>0</v>
      </c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12"/>
      <c r="AI3" s="421">
        <f>AN34</f>
      </c>
      <c r="AJ3" s="421"/>
      <c r="AK3" s="13" t="s">
        <v>1</v>
      </c>
      <c r="AL3" s="13"/>
      <c r="AM3" s="13"/>
      <c r="AN3" s="421">
        <f>AQ34</f>
      </c>
      <c r="AO3" s="421"/>
      <c r="AP3" s="12"/>
      <c r="AQ3" s="12"/>
      <c r="AR3" s="421">
        <f>AS35</f>
      </c>
      <c r="AS3" s="421"/>
      <c r="AT3" s="13" t="s">
        <v>1</v>
      </c>
      <c r="AU3" s="421">
        <f>AV35</f>
      </c>
      <c r="AV3" s="42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14"/>
      <c r="R5" s="14"/>
      <c r="S5" s="14"/>
      <c r="T5" s="14"/>
      <c r="U5" s="14"/>
      <c r="V5" s="14"/>
      <c r="W5" s="14"/>
      <c r="X5" s="14"/>
      <c r="Y5" s="400" t="s">
        <v>6</v>
      </c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8"/>
      <c r="R6" s="8"/>
      <c r="S6" s="8"/>
      <c r="T6" s="8"/>
      <c r="U6" s="8"/>
      <c r="V6" s="7"/>
      <c r="W6" s="7"/>
      <c r="X6" s="15">
        <v>5</v>
      </c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8"/>
      <c r="R7" s="8"/>
      <c r="S7" s="8"/>
      <c r="T7" s="8"/>
      <c r="U7" s="8"/>
      <c r="V7" s="7"/>
      <c r="W7" s="7"/>
      <c r="X7" s="15">
        <v>6</v>
      </c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8"/>
      <c r="R8" s="8"/>
      <c r="S8" s="8"/>
      <c r="T8" s="8"/>
      <c r="U8" s="8"/>
      <c r="V8" s="7"/>
      <c r="W8" s="7"/>
      <c r="X8" s="15">
        <v>7</v>
      </c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8"/>
      <c r="R9" s="8"/>
      <c r="S9" s="8"/>
      <c r="T9" s="8"/>
      <c r="U9" s="8"/>
      <c r="V9" s="7"/>
      <c r="W9" s="7"/>
      <c r="X9" s="15">
        <v>8</v>
      </c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97">
        <f>IF(ISBLANK($F$6),"",$F$6)</f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11" t="s">
        <v>0</v>
      </c>
      <c r="P11" s="8">
        <v>5</v>
      </c>
      <c r="Q11" s="397">
        <f>IF(ISBLANK($Y$6),"",$Y$6)</f>
      </c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7"/>
      <c r="AD11" s="7"/>
      <c r="AE11" s="395"/>
      <c r="AF11" s="395"/>
      <c r="AG11" s="11" t="s">
        <v>1</v>
      </c>
      <c r="AH11" s="396"/>
      <c r="AI11" s="39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97">
        <f>IF(ISBLANK($F$7),"",$F$7)</f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11" t="s">
        <v>0</v>
      </c>
      <c r="P12" s="8">
        <v>6</v>
      </c>
      <c r="Q12" s="397">
        <f>IF(ISBLANK($Y$7),"",$Y$7)</f>
      </c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7"/>
      <c r="AD12" s="7"/>
      <c r="AE12" s="395"/>
      <c r="AF12" s="395"/>
      <c r="AG12" s="11" t="s">
        <v>1</v>
      </c>
      <c r="AH12" s="396"/>
      <c r="AI12" s="39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97">
        <f>IF(ISBLANK($F$8),"",$F$8)</f>
      </c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11" t="s">
        <v>0</v>
      </c>
      <c r="P13" s="8">
        <v>7</v>
      </c>
      <c r="Q13" s="397">
        <f>IF(ISBLANK($Y$8),"",$Y$8)</f>
      </c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7"/>
      <c r="AD13" s="7"/>
      <c r="AE13" s="395"/>
      <c r="AF13" s="395"/>
      <c r="AG13" s="11" t="s">
        <v>1</v>
      </c>
      <c r="AH13" s="396"/>
      <c r="AI13" s="39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97">
        <f>IF(ISBLANK($F$9),"",$F$9)</f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11" t="s">
        <v>0</v>
      </c>
      <c r="P14" s="8">
        <v>8</v>
      </c>
      <c r="Q14" s="397">
        <f>IF(ISBLANK($Y$9),"",$Y$9)</f>
      </c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7"/>
      <c r="AD14" s="7"/>
      <c r="AE14" s="395"/>
      <c r="AF14" s="395"/>
      <c r="AG14" s="11" t="s">
        <v>1</v>
      </c>
      <c r="AH14" s="396"/>
      <c r="AI14" s="39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97">
        <f>IF(ISBLANK($F$7),"",$F$7)</f>
      </c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11" t="s">
        <v>0</v>
      </c>
      <c r="P15" s="8">
        <v>5</v>
      </c>
      <c r="Q15" s="397">
        <f>IF(ISBLANK($Y$6),"",$Y$6)</f>
      </c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7"/>
      <c r="AD15" s="7"/>
      <c r="AE15" s="395"/>
      <c r="AF15" s="395"/>
      <c r="AG15" s="11" t="s">
        <v>1</v>
      </c>
      <c r="AH15" s="396"/>
      <c r="AI15" s="39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97">
        <f>IF(ISBLANK($F$8),"",$F$8)</f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11" t="s">
        <v>0</v>
      </c>
      <c r="P16" s="8">
        <v>6</v>
      </c>
      <c r="Q16" s="397">
        <f>IF(ISBLANK($Y$7),"",$Y$7)</f>
      </c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7"/>
      <c r="AD16" s="7"/>
      <c r="AE16" s="395"/>
      <c r="AF16" s="395"/>
      <c r="AG16" s="11" t="s">
        <v>1</v>
      </c>
      <c r="AH16" s="396"/>
      <c r="AI16" s="39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97">
        <f>IF(ISBLANK($F$9),"",$F$9)</f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11" t="s">
        <v>0</v>
      </c>
      <c r="P17" s="8">
        <v>7</v>
      </c>
      <c r="Q17" s="397">
        <f>IF(ISBLANK($Y$8),"",$Y$8)</f>
      </c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7"/>
      <c r="AD17" s="7"/>
      <c r="AE17" s="395"/>
      <c r="AF17" s="395"/>
      <c r="AG17" s="11" t="s">
        <v>1</v>
      </c>
      <c r="AH17" s="396"/>
      <c r="AI17" s="39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97">
        <f>IF(ISBLANK($F$6),"",$F$6)</f>
      </c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11" t="s">
        <v>0</v>
      </c>
      <c r="P18" s="8">
        <v>8</v>
      </c>
      <c r="Q18" s="397">
        <f>IF(ISBLANK($Y$9),"",$Y$9)</f>
      </c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7"/>
      <c r="AD18" s="7"/>
      <c r="AE18" s="395"/>
      <c r="AF18" s="395"/>
      <c r="AG18" s="11" t="s">
        <v>1</v>
      </c>
      <c r="AH18" s="396"/>
      <c r="AI18" s="39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97">
        <f>IF(ISBLANK($F$9),"",$F$9)</f>
      </c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11" t="s">
        <v>0</v>
      </c>
      <c r="P19" s="8">
        <v>6</v>
      </c>
      <c r="Q19" s="397">
        <f>IF(ISBLANK($Y$7),"",$Y$7)</f>
      </c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7"/>
      <c r="AD19" s="7"/>
      <c r="AE19" s="395"/>
      <c r="AF19" s="395"/>
      <c r="AG19" s="11" t="s">
        <v>1</v>
      </c>
      <c r="AH19" s="396"/>
      <c r="AI19" s="39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97">
        <f>IF(ISBLANK($F$8),"",$F$8)</f>
      </c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11" t="s">
        <v>0</v>
      </c>
      <c r="P20" s="8">
        <v>5</v>
      </c>
      <c r="Q20" s="397">
        <f>IF(ISBLANK($Y$6),"",$Y$6)</f>
      </c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7"/>
      <c r="AD20" s="7"/>
      <c r="AE20" s="395"/>
      <c r="AF20" s="395"/>
      <c r="AG20" s="11" t="s">
        <v>1</v>
      </c>
      <c r="AH20" s="396"/>
      <c r="AI20" s="39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97">
        <f>IF(ISBLANK($F$7),"",$F$7)</f>
      </c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11" t="s">
        <v>0</v>
      </c>
      <c r="P21" s="8">
        <v>8</v>
      </c>
      <c r="Q21" s="397">
        <f>IF(ISBLANK($Y$9),"",$Y$9)</f>
      </c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7"/>
      <c r="AD21" s="7"/>
      <c r="AE21" s="395"/>
      <c r="AF21" s="395"/>
      <c r="AG21" s="11" t="s">
        <v>1</v>
      </c>
      <c r="AH21" s="396"/>
      <c r="AI21" s="39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97">
        <f>IF(ISBLANK($F$6),"",$F$6)</f>
      </c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11" t="s">
        <v>0</v>
      </c>
      <c r="P22" s="8">
        <v>7</v>
      </c>
      <c r="Q22" s="397">
        <f>IF(ISBLANK($Y$8),"",$Y$8)</f>
      </c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7"/>
      <c r="AD22" s="7"/>
      <c r="AE22" s="395"/>
      <c r="AF22" s="395"/>
      <c r="AG22" s="11" t="s">
        <v>1</v>
      </c>
      <c r="AH22" s="396"/>
      <c r="AI22" s="39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97">
        <f>IF(ISBLANK($F$6),"",$F$6)</f>
      </c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11" t="s">
        <v>0</v>
      </c>
      <c r="P23" s="8">
        <v>6</v>
      </c>
      <c r="Q23" s="397">
        <f>IF(ISBLANK($Y$7),"",$Y$7)</f>
      </c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7"/>
      <c r="AD23" s="7"/>
      <c r="AE23" s="395"/>
      <c r="AF23" s="395"/>
      <c r="AG23" s="11" t="s">
        <v>1</v>
      </c>
      <c r="AH23" s="396"/>
      <c r="AI23" s="39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97">
        <f>IF(ISBLANK($F$9),"",$F$9)</f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11" t="s">
        <v>0</v>
      </c>
      <c r="P24" s="8">
        <v>5</v>
      </c>
      <c r="Q24" s="397">
        <f>IF(ISBLANK($Y$6),"",$Y$6)</f>
      </c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7"/>
      <c r="AD24" s="7"/>
      <c r="AE24" s="395"/>
      <c r="AF24" s="395"/>
      <c r="AG24" s="11" t="s">
        <v>1</v>
      </c>
      <c r="AH24" s="396"/>
      <c r="AI24" s="39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97">
        <f>IF(ISBLANK($F$8),"",$F$8)</f>
      </c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11" t="s">
        <v>0</v>
      </c>
      <c r="P25" s="8">
        <v>8</v>
      </c>
      <c r="Q25" s="397">
        <f>IF(ISBLANK($Y$9),"",$Y$9)</f>
      </c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7"/>
      <c r="AD25" s="7"/>
      <c r="AE25" s="395"/>
      <c r="AF25" s="395"/>
      <c r="AG25" s="11" t="s">
        <v>1</v>
      </c>
      <c r="AH25" s="396"/>
      <c r="AI25" s="39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97">
        <f>IF(ISBLANK($F$7),"",$F$7)</f>
      </c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11" t="s">
        <v>0</v>
      </c>
      <c r="P26" s="8">
        <v>7</v>
      </c>
      <c r="Q26" s="397">
        <f>IF(ISBLANK($Y$8),"",$Y$8)</f>
      </c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7"/>
      <c r="AD26" s="7"/>
      <c r="AE26" s="395"/>
      <c r="AF26" s="395"/>
      <c r="AG26" s="11" t="s">
        <v>1</v>
      </c>
      <c r="AH26" s="396"/>
      <c r="AI26" s="39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06">
        <f>IF(ISBLANK($Y$6),"",$Y$6)</f>
      </c>
      <c r="K28" s="406"/>
      <c r="L28" s="406"/>
      <c r="M28" s="406"/>
      <c r="N28" s="406"/>
      <c r="O28" s="407"/>
      <c r="P28" s="27">
        <v>6</v>
      </c>
      <c r="Q28" s="414">
        <f>IF(ISBLANK($Y$7),"",$Y$7)</f>
      </c>
      <c r="R28" s="414"/>
      <c r="S28" s="414"/>
      <c r="T28" s="414"/>
      <c r="U28" s="414"/>
      <c r="V28" s="415"/>
      <c r="W28" s="27">
        <v>7</v>
      </c>
      <c r="X28" s="416">
        <f>IF(ISBLANK($Y$8),"",$Y$8)</f>
      </c>
      <c r="Y28" s="416"/>
      <c r="Z28" s="416"/>
      <c r="AA28" s="416"/>
      <c r="AB28" s="416"/>
      <c r="AC28" s="417"/>
      <c r="AD28" s="27">
        <v>8</v>
      </c>
      <c r="AE28" s="416">
        <f>IF(ISBLANK($Y$9),"",$Y$9)</f>
      </c>
      <c r="AF28" s="416"/>
      <c r="AG28" s="416"/>
      <c r="AH28" s="416"/>
      <c r="AI28" s="416"/>
      <c r="AJ28" s="417"/>
      <c r="AK28" s="38"/>
      <c r="AL28" s="38"/>
      <c r="AM28" s="38"/>
      <c r="AN28" s="401" t="s">
        <v>7</v>
      </c>
      <c r="AO28" s="402"/>
      <c r="AP28" s="402"/>
      <c r="AQ28" s="402"/>
      <c r="AR28" s="403"/>
      <c r="AS28" s="401" t="s">
        <v>8</v>
      </c>
      <c r="AT28" s="402"/>
      <c r="AU28" s="402"/>
      <c r="AV28" s="402"/>
      <c r="AW28" s="403"/>
      <c r="AX28" s="23"/>
    </row>
    <row r="29" spans="1:50" s="6" customFormat="1" ht="18.75" customHeight="1">
      <c r="A29" s="23"/>
      <c r="B29" s="23"/>
      <c r="C29" s="28">
        <v>1</v>
      </c>
      <c r="D29" s="404">
        <f>IF(ISBLANK($F$6),"",$F$6)</f>
      </c>
      <c r="E29" s="404"/>
      <c r="F29" s="404"/>
      <c r="G29" s="404"/>
      <c r="H29" s="405"/>
      <c r="I29" s="412">
        <f>IF(ISNUMBER(AE11),AE11,"")</f>
      </c>
      <c r="J29" s="413"/>
      <c r="K29" s="413"/>
      <c r="L29" s="29" t="s">
        <v>1</v>
      </c>
      <c r="M29" s="422">
        <f>IF(ISNUMBER(AH11),AH11,"")</f>
      </c>
      <c r="N29" s="422"/>
      <c r="O29" s="423"/>
      <c r="P29" s="408">
        <f>IF(ISNUMBER(AE23),AE23,"")</f>
      </c>
      <c r="Q29" s="409"/>
      <c r="R29" s="409"/>
      <c r="S29" s="29" t="s">
        <v>1</v>
      </c>
      <c r="T29" s="410">
        <f>IF(ISNUMBER(AH23),AH23,"")</f>
      </c>
      <c r="U29" s="410"/>
      <c r="V29" s="411"/>
      <c r="W29" s="408">
        <f>IF(ISNUMBER(AE22),AE22,"")</f>
      </c>
      <c r="X29" s="409"/>
      <c r="Y29" s="409"/>
      <c r="Z29" s="29" t="s">
        <v>1</v>
      </c>
      <c r="AA29" s="410">
        <f>IF(ISNUMBER(AH22),AH22,"")</f>
      </c>
      <c r="AB29" s="410"/>
      <c r="AC29" s="411"/>
      <c r="AD29" s="408">
        <f>IF(ISNUMBER(AE18),AE18,"")</f>
      </c>
      <c r="AE29" s="409"/>
      <c r="AF29" s="409"/>
      <c r="AG29" s="29" t="s">
        <v>1</v>
      </c>
      <c r="AH29" s="410">
        <f>IF(ISNUMBER(AH18),AH18,"")</f>
      </c>
      <c r="AI29" s="410"/>
      <c r="AJ29" s="411"/>
      <c r="AK29" s="25"/>
      <c r="AL29" s="25"/>
      <c r="AM29" s="25"/>
      <c r="AN29" s="408">
        <f>IF(ISBLANK(F6),"",IF(ISNUMBER(AH11),SUMIF(D11:N26,D29,AL11:AL26),""))</f>
      </c>
      <c r="AO29" s="409"/>
      <c r="AP29" s="29" t="s">
        <v>1</v>
      </c>
      <c r="AQ29" s="410">
        <f>IF(ISBLANK(F6),"",IF(ISNUMBER(AH11),SUMIF(D11:N26,D29,AM11:AM26),""))</f>
      </c>
      <c r="AR29" s="411"/>
      <c r="AS29" s="408">
        <f>IF(ISBLANK(F6),"",IF(ISNUMBER(AH11),SUM(I29,P29,W29,AD29),""))</f>
      </c>
      <c r="AT29" s="409"/>
      <c r="AU29" s="29" t="s">
        <v>1</v>
      </c>
      <c r="AV29" s="410">
        <f>IF(ISBLANK(F6),"",IF(ISNUMBER(AH11),SUM(M29,T29,AA29,AH29),""))</f>
      </c>
      <c r="AW29" s="411"/>
      <c r="AX29" s="23"/>
    </row>
    <row r="30" spans="1:50" s="6" customFormat="1" ht="18.75" customHeight="1">
      <c r="A30" s="23"/>
      <c r="B30" s="23"/>
      <c r="C30" s="28">
        <v>2</v>
      </c>
      <c r="D30" s="404">
        <f>IF(ISBLANK($F$7),"",$F$7)</f>
      </c>
      <c r="E30" s="404"/>
      <c r="F30" s="404"/>
      <c r="G30" s="404"/>
      <c r="H30" s="405"/>
      <c r="I30" s="412">
        <f>IF(ISNUMBER(AE15),AE15,"")</f>
      </c>
      <c r="J30" s="413"/>
      <c r="K30" s="413"/>
      <c r="L30" s="29" t="s">
        <v>1</v>
      </c>
      <c r="M30" s="422">
        <f>IF(ISNUMBER(AH15),AH15,"")</f>
      </c>
      <c r="N30" s="422"/>
      <c r="O30" s="423"/>
      <c r="P30" s="408">
        <f>IF(ISNUMBER(AE12),AE12,"")</f>
      </c>
      <c r="Q30" s="409"/>
      <c r="R30" s="409"/>
      <c r="S30" s="29" t="s">
        <v>1</v>
      </c>
      <c r="T30" s="410">
        <f>IF(ISNUMBER(AH12),AH12,"")</f>
      </c>
      <c r="U30" s="410"/>
      <c r="V30" s="411"/>
      <c r="W30" s="408">
        <f>IF(ISNUMBER(AE26),AE26,"")</f>
      </c>
      <c r="X30" s="409"/>
      <c r="Y30" s="409"/>
      <c r="Z30" s="29" t="s">
        <v>1</v>
      </c>
      <c r="AA30" s="410">
        <f>IF(ISNUMBER(AH26),AH26,"")</f>
      </c>
      <c r="AB30" s="410"/>
      <c r="AC30" s="411"/>
      <c r="AD30" s="408">
        <f>IF(ISNUMBER(AE21),AE21,"")</f>
      </c>
      <c r="AE30" s="409"/>
      <c r="AF30" s="409"/>
      <c r="AG30" s="29" t="s">
        <v>1</v>
      </c>
      <c r="AH30" s="410">
        <f>IF(ISNUMBER(AH21),AH21,"")</f>
      </c>
      <c r="AI30" s="410"/>
      <c r="AJ30" s="411"/>
      <c r="AK30" s="25"/>
      <c r="AL30" s="25"/>
      <c r="AM30" s="25"/>
      <c r="AN30" s="408">
        <f>IF(ISBLANK(F7),"",IF(ISNUMBER(AH12),SUMIF(D12:N27,D30,AL12:AL27),""))</f>
      </c>
      <c r="AO30" s="409"/>
      <c r="AP30" s="29" t="s">
        <v>1</v>
      </c>
      <c r="AQ30" s="410">
        <f>IF(ISBLANK(F7),"",IF(ISNUMBER(AH12),SUMIF(D12:N27,D30,AM12:AM27),""))</f>
      </c>
      <c r="AR30" s="411"/>
      <c r="AS30" s="408">
        <f>IF(ISBLANK(F7),"",IF(ISNUMBER(AH12),SUM(I30,P30,W30,AD30),""))</f>
      </c>
      <c r="AT30" s="409"/>
      <c r="AU30" s="29" t="s">
        <v>1</v>
      </c>
      <c r="AV30" s="410">
        <f>IF(ISBLANK(F7),"",IF(ISNUMBER(AH12),SUM(M30,T30,AA30,AH30),""))</f>
      </c>
      <c r="AW30" s="411"/>
      <c r="AX30" s="23"/>
    </row>
    <row r="31" spans="1:50" s="6" customFormat="1" ht="18.75" customHeight="1">
      <c r="A31" s="23"/>
      <c r="B31" s="23"/>
      <c r="C31" s="28">
        <v>3</v>
      </c>
      <c r="D31" s="404">
        <f>IF(ISBLANK($F$8),"",$F$8)</f>
      </c>
      <c r="E31" s="404"/>
      <c r="F31" s="404"/>
      <c r="G31" s="404"/>
      <c r="H31" s="405"/>
      <c r="I31" s="412">
        <f>IF(ISNUMBER(AE20),AE20,"")</f>
      </c>
      <c r="J31" s="413"/>
      <c r="K31" s="413"/>
      <c r="L31" s="29" t="s">
        <v>1</v>
      </c>
      <c r="M31" s="422">
        <f>IF(ISNUMBER(AH20),AH20,"")</f>
      </c>
      <c r="N31" s="422"/>
      <c r="O31" s="423"/>
      <c r="P31" s="408">
        <f>IF(ISNUMBER(AE16),AE16,"")</f>
      </c>
      <c r="Q31" s="409"/>
      <c r="R31" s="409"/>
      <c r="S31" s="29" t="s">
        <v>1</v>
      </c>
      <c r="T31" s="410">
        <f>IF(ISNUMBER(AH16),AH16,"")</f>
      </c>
      <c r="U31" s="410"/>
      <c r="V31" s="411"/>
      <c r="W31" s="408">
        <f>IF(ISNUMBER(AE13),AE13,"")</f>
      </c>
      <c r="X31" s="409"/>
      <c r="Y31" s="409"/>
      <c r="Z31" s="29" t="s">
        <v>1</v>
      </c>
      <c r="AA31" s="410">
        <f>IF(ISNUMBER(AH13),AH13,"")</f>
      </c>
      <c r="AB31" s="410"/>
      <c r="AC31" s="411"/>
      <c r="AD31" s="408">
        <f>IF(ISNUMBER(AE25),AE25,"")</f>
      </c>
      <c r="AE31" s="409"/>
      <c r="AF31" s="409"/>
      <c r="AG31" s="29" t="s">
        <v>1</v>
      </c>
      <c r="AH31" s="410">
        <f>IF(ISNUMBER(AH25),AH25,"")</f>
      </c>
      <c r="AI31" s="410"/>
      <c r="AJ31" s="411"/>
      <c r="AK31" s="25"/>
      <c r="AL31" s="25"/>
      <c r="AM31" s="25"/>
      <c r="AN31" s="408">
        <f>IF(ISBLANK(F8),"",IF(ISNUMBER(AH13),SUMIF(D13:N28,D31,AL13:AL28),""))</f>
      </c>
      <c r="AO31" s="409"/>
      <c r="AP31" s="29" t="s">
        <v>1</v>
      </c>
      <c r="AQ31" s="410">
        <f>IF(ISBLANK(F8),"",IF(ISNUMBER(AH13),SUMIF(D13:N28,D31,AM13:AM28),""))</f>
      </c>
      <c r="AR31" s="411"/>
      <c r="AS31" s="408">
        <f>IF(ISBLANK(F8),"",IF(ISNUMBER(AH13),SUM(I31,P31,W31,AD31),""))</f>
      </c>
      <c r="AT31" s="409"/>
      <c r="AU31" s="29" t="s">
        <v>1</v>
      </c>
      <c r="AV31" s="410">
        <f>IF(ISBLANK(F8),"",IF(ISNUMBER(AH13),SUM(M31,T31,AA31,AH31),""))</f>
      </c>
      <c r="AW31" s="411"/>
      <c r="AX31" s="23"/>
    </row>
    <row r="32" spans="1:50" s="6" customFormat="1" ht="18.75" customHeight="1">
      <c r="A32" s="23"/>
      <c r="B32" s="23"/>
      <c r="C32" s="28">
        <v>4</v>
      </c>
      <c r="D32" s="404">
        <f>IF(ISBLANK($F$9),"",$F$9)</f>
      </c>
      <c r="E32" s="404"/>
      <c r="F32" s="404"/>
      <c r="G32" s="404"/>
      <c r="H32" s="405"/>
      <c r="I32" s="412">
        <f>IF(ISNUMBER(AE24),AE24,"")</f>
      </c>
      <c r="J32" s="413"/>
      <c r="K32" s="413"/>
      <c r="L32" s="29" t="s">
        <v>1</v>
      </c>
      <c r="M32" s="422">
        <f>IF(ISNUMBER(AH24),AH24,"")</f>
      </c>
      <c r="N32" s="422"/>
      <c r="O32" s="423"/>
      <c r="P32" s="408">
        <f>IF(ISNUMBER(AE19),AE19,"")</f>
      </c>
      <c r="Q32" s="409"/>
      <c r="R32" s="409"/>
      <c r="S32" s="29" t="s">
        <v>1</v>
      </c>
      <c r="T32" s="410">
        <f>IF(ISNUMBER(AH19),AH19,"")</f>
      </c>
      <c r="U32" s="410"/>
      <c r="V32" s="411"/>
      <c r="W32" s="408">
        <f>IF(ISNUMBER(AE17),AE17,"")</f>
      </c>
      <c r="X32" s="409"/>
      <c r="Y32" s="409"/>
      <c r="Z32" s="29" t="s">
        <v>1</v>
      </c>
      <c r="AA32" s="410">
        <f>IF(ISNUMBER(AH17),AH17,"")</f>
      </c>
      <c r="AB32" s="410"/>
      <c r="AC32" s="411"/>
      <c r="AD32" s="408">
        <f>IF(ISNUMBER(AE14),AE14,"")</f>
      </c>
      <c r="AE32" s="409"/>
      <c r="AF32" s="409"/>
      <c r="AG32" s="29" t="s">
        <v>1</v>
      </c>
      <c r="AH32" s="410">
        <f>IF(ISNUMBER(AH14),AH14,"")</f>
      </c>
      <c r="AI32" s="410"/>
      <c r="AJ32" s="411"/>
      <c r="AK32" s="25"/>
      <c r="AL32" s="25"/>
      <c r="AM32" s="25"/>
      <c r="AN32" s="408">
        <f>IF(ISBLANK(F9),"",IF(ISNUMBER(AH14),SUMIF(D14:N29,D32,AL14:AL29),""))</f>
      </c>
      <c r="AO32" s="409"/>
      <c r="AP32" s="29" t="s">
        <v>1</v>
      </c>
      <c r="AQ32" s="410">
        <f>IF(ISBLANK(F9),"",IF(ISNUMBER(AH14),SUMIF(D14:N29,D32,AM14:AM29),""))</f>
      </c>
      <c r="AR32" s="411"/>
      <c r="AS32" s="408">
        <f>IF(ISBLANK(F9),"",IF(ISNUMBER(AH14),SUM(I32,P32,W32,AD32),""))</f>
      </c>
      <c r="AT32" s="409"/>
      <c r="AU32" s="29" t="s">
        <v>1</v>
      </c>
      <c r="AV32" s="410">
        <f>IF(ISBLANK(F9),"",IF(ISNUMBER(AH14),SUM(M32,T32,AA32,AH32),""))</f>
      </c>
      <c r="AW32" s="41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01" t="s">
        <v>7</v>
      </c>
      <c r="D34" s="402"/>
      <c r="E34" s="402"/>
      <c r="F34" s="402"/>
      <c r="G34" s="402"/>
      <c r="H34" s="403"/>
      <c r="I34" s="408">
        <f>IF(ISBLANK(Y6),"",IF(ISNUMBER(AH11),SUMIF($Q$11:$AB$26,J28,$AM$11:$AM$26),""))</f>
      </c>
      <c r="J34" s="409"/>
      <c r="K34" s="409"/>
      <c r="L34" s="29" t="s">
        <v>1</v>
      </c>
      <c r="M34" s="410">
        <f>IF(ISBLANK(Y6),"",IF(ISNUMBER(AH11),SUMIF($Q$11:$AB$26,J28,$AL$11:$AL$26),""))</f>
      </c>
      <c r="N34" s="410"/>
      <c r="O34" s="411"/>
      <c r="P34" s="408">
        <f>IF(ISBLANK(Y7),"",IF(ISNUMBER(AH12),SUMIF($Q$11:$AB$26,Q28,$AM$11:$AM$26),""))</f>
      </c>
      <c r="Q34" s="409"/>
      <c r="R34" s="409"/>
      <c r="S34" s="29" t="s">
        <v>1</v>
      </c>
      <c r="T34" s="410">
        <f>IF(ISBLANK(Y7),"",IF(ISNUMBER(AH12),SUMIF($Q$11:$AB$26,Q28,$AL$11:$AL$26),""))</f>
      </c>
      <c r="U34" s="410"/>
      <c r="V34" s="411"/>
      <c r="W34" s="408">
        <f>IF(ISBLANK(Y8),"",IF(ISNUMBER(AH13),SUMIF($Q$11:$AB$26,X28,$AM$11:$AM$26),""))</f>
      </c>
      <c r="X34" s="409"/>
      <c r="Y34" s="409"/>
      <c r="Z34" s="29" t="s">
        <v>1</v>
      </c>
      <c r="AA34" s="410">
        <f>IF(ISBLANK(Y8),"",IF(ISNUMBER(AH13),SUMIF($Q$11:$AB$26,X28,$AL$11:$AL$26),""))</f>
      </c>
      <c r="AB34" s="410"/>
      <c r="AC34" s="411"/>
      <c r="AD34" s="408">
        <f>IF(ISBLANK(Y9),"",IF(ISNUMBER(AH14),SUMIF($Q$11:$AB$26,AE28,$AM$11:$AM$26),""))</f>
      </c>
      <c r="AE34" s="409"/>
      <c r="AF34" s="409"/>
      <c r="AG34" s="29" t="s">
        <v>1</v>
      </c>
      <c r="AH34" s="410">
        <f>IF(ISBLANK(Y9),"",IF(ISNUMBER(AH14),SUMIF($Q$11:$AB$26,AE28,$AL$11:$AL$26),""))</f>
      </c>
      <c r="AI34" s="410"/>
      <c r="AJ34" s="411"/>
      <c r="AK34" s="25"/>
      <c r="AL34" s="25"/>
      <c r="AM34" s="25"/>
      <c r="AN34" s="408">
        <f>IF(ISNUMBER(AH11),SUM(AN29:AO32),"")</f>
      </c>
      <c r="AO34" s="409"/>
      <c r="AP34" s="29" t="s">
        <v>1</v>
      </c>
      <c r="AQ34" s="410">
        <f>IF(ISNUMBER(AH11),SUM(AQ29:AR32),"")</f>
      </c>
      <c r="AR34" s="41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01" t="s">
        <v>8</v>
      </c>
      <c r="D35" s="402"/>
      <c r="E35" s="402"/>
      <c r="F35" s="402"/>
      <c r="G35" s="402"/>
      <c r="H35" s="403"/>
      <c r="I35" s="408">
        <f>IF(ISBLANK(Y6),"",IF(ISNUMBER(AH11),SUM(M29:M32),""))</f>
      </c>
      <c r="J35" s="409"/>
      <c r="K35" s="409"/>
      <c r="L35" s="29" t="s">
        <v>1</v>
      </c>
      <c r="M35" s="410">
        <f>IF(ISBLANK(Y6),"",IF(ISNUMBER(AH11),SUM(I29:I32),""))</f>
      </c>
      <c r="N35" s="410"/>
      <c r="O35" s="411"/>
      <c r="P35" s="408">
        <f>IF(ISBLANK(Y7),"",IF(ISNUMBER(AH12),SUM(T29:T32),""))</f>
      </c>
      <c r="Q35" s="409"/>
      <c r="R35" s="409"/>
      <c r="S35" s="29" t="s">
        <v>1</v>
      </c>
      <c r="T35" s="410">
        <f>IF(ISBLANK(Y7),"",IF(ISNUMBER(AH12),SUM(P29:P32),""))</f>
      </c>
      <c r="U35" s="410"/>
      <c r="V35" s="411"/>
      <c r="W35" s="408">
        <f>IF(ISBLANK(Y8),"",IF(ISNUMBER(AH13),SUM(AA29:AA32),""))</f>
      </c>
      <c r="X35" s="409"/>
      <c r="Y35" s="409"/>
      <c r="Z35" s="29" t="s">
        <v>1</v>
      </c>
      <c r="AA35" s="410">
        <f>IF(ISBLANK(Y8),"",IF(ISNUMBER(AH13),SUM(W29:W32),""))</f>
      </c>
      <c r="AB35" s="410"/>
      <c r="AC35" s="411"/>
      <c r="AD35" s="408">
        <f>IF(ISBLANK(Y9),"",IF(ISNUMBER(AH14),SUM(AH29:AH32),""))</f>
      </c>
      <c r="AE35" s="409"/>
      <c r="AF35" s="409"/>
      <c r="AG35" s="29" t="s">
        <v>1</v>
      </c>
      <c r="AH35" s="410">
        <f>IF(ISBLANK(Y9),"",IF(ISNUMBER(AH14),SUM(AD29:AD32),""))</f>
      </c>
      <c r="AI35" s="410"/>
      <c r="AJ35" s="411"/>
      <c r="AK35" s="25"/>
      <c r="AL35" s="25"/>
      <c r="AM35" s="25"/>
      <c r="AN35" s="34"/>
      <c r="AO35" s="29"/>
      <c r="AP35" s="29"/>
      <c r="AQ35" s="29"/>
      <c r="AR35" s="33"/>
      <c r="AS35" s="408">
        <f>IF(ISNUMBER(AH11),SUM(AS29:AT32),"")</f>
      </c>
      <c r="AT35" s="409"/>
      <c r="AU35" s="29" t="s">
        <v>1</v>
      </c>
      <c r="AV35" s="410">
        <f>IF(ISNUMBER(AH11),SUM(AV29:AW32),"")</f>
      </c>
      <c r="AW35" s="41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2"/>
  <sheetViews>
    <sheetView showGridLines="0" tabSelected="1" zoomScalePageLayoutView="0" workbookViewId="0" topLeftCell="A1">
      <selection activeCell="F17" sqref="F17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24" t="s">
        <v>65</v>
      </c>
      <c r="B1" s="425"/>
      <c r="C1" s="425"/>
      <c r="D1" s="425"/>
      <c r="E1" s="425"/>
      <c r="F1" s="425"/>
      <c r="G1" s="425"/>
      <c r="H1" s="426"/>
    </row>
    <row r="2" spans="1:8" ht="18">
      <c r="A2" s="148"/>
      <c r="B2" s="254"/>
      <c r="C2" s="184"/>
      <c r="D2" s="193"/>
      <c r="E2" s="196"/>
      <c r="F2" s="184"/>
      <c r="G2" s="202"/>
      <c r="H2" s="202"/>
    </row>
    <row r="3" spans="1:8" ht="18">
      <c r="A3" s="148"/>
      <c r="B3" s="465" t="s">
        <v>66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481" t="s">
        <v>2</v>
      </c>
      <c r="B5" s="479" t="s">
        <v>67</v>
      </c>
      <c r="C5" s="474"/>
      <c r="D5" s="475"/>
      <c r="E5" s="473" t="s">
        <v>68</v>
      </c>
      <c r="F5" s="476"/>
      <c r="G5" s="477" t="s">
        <v>7</v>
      </c>
      <c r="H5" s="478" t="s">
        <v>8</v>
      </c>
    </row>
    <row r="6" spans="1:8" ht="18.75" thickBot="1">
      <c r="A6" s="482">
        <v>44839</v>
      </c>
      <c r="B6" s="480" t="s">
        <v>49</v>
      </c>
      <c r="C6" s="469"/>
      <c r="D6" s="470" t="s">
        <v>0</v>
      </c>
      <c r="E6" s="468" t="s">
        <v>55</v>
      </c>
      <c r="F6" s="469"/>
      <c r="G6" s="471" t="s">
        <v>70</v>
      </c>
      <c r="H6" s="472" t="s">
        <v>71</v>
      </c>
    </row>
    <row r="7" spans="1:8" ht="18">
      <c r="A7" s="258"/>
      <c r="B7" s="199"/>
      <c r="C7" s="189"/>
      <c r="D7" s="190"/>
      <c r="E7" s="199"/>
      <c r="F7" s="189"/>
      <c r="G7" s="182"/>
      <c r="H7" s="181"/>
    </row>
    <row r="8" spans="1:8" ht="18">
      <c r="A8" s="258"/>
      <c r="B8" s="465" t="s">
        <v>69</v>
      </c>
      <c r="C8" s="189"/>
      <c r="D8" s="190"/>
      <c r="E8" s="199"/>
      <c r="F8" s="189"/>
      <c r="G8" s="181"/>
      <c r="H8" s="181"/>
    </row>
    <row r="9" spans="1:8" ht="18.75" thickBot="1">
      <c r="A9" s="258"/>
      <c r="B9" s="199"/>
      <c r="C9" s="189"/>
      <c r="D9" s="190"/>
      <c r="E9" s="199"/>
      <c r="F9" s="189"/>
      <c r="G9" s="181"/>
      <c r="H9" s="181"/>
    </row>
    <row r="10" spans="1:8" ht="18.75" thickBot="1">
      <c r="A10" s="481" t="s">
        <v>2</v>
      </c>
      <c r="B10" s="479" t="s">
        <v>67</v>
      </c>
      <c r="C10" s="474"/>
      <c r="D10" s="475"/>
      <c r="E10" s="473" t="s">
        <v>68</v>
      </c>
      <c r="F10" s="476"/>
      <c r="G10" s="477" t="s">
        <v>7</v>
      </c>
      <c r="H10" s="478" t="s">
        <v>8</v>
      </c>
    </row>
    <row r="11" spans="1:8" ht="18.75" thickBot="1">
      <c r="A11" s="491">
        <v>44844</v>
      </c>
      <c r="B11" s="492" t="s">
        <v>55</v>
      </c>
      <c r="C11" s="493"/>
      <c r="D11" s="494" t="s">
        <v>0</v>
      </c>
      <c r="E11" s="492" t="s">
        <v>49</v>
      </c>
      <c r="F11" s="493"/>
      <c r="G11" s="495" t="s">
        <v>73</v>
      </c>
      <c r="H11" s="478" t="s">
        <v>74</v>
      </c>
    </row>
    <row r="12" spans="1:8" ht="18">
      <c r="A12" s="258"/>
      <c r="B12" s="199"/>
      <c r="C12" s="189"/>
      <c r="D12" s="190"/>
      <c r="E12" s="199"/>
      <c r="F12" s="189"/>
      <c r="G12" s="181"/>
      <c r="H12" s="181"/>
    </row>
    <row r="13" spans="1:8" ht="18">
      <c r="A13" s="258"/>
      <c r="B13" s="199"/>
      <c r="C13" s="189"/>
      <c r="D13" s="190"/>
      <c r="E13" s="199"/>
      <c r="F13" s="189"/>
      <c r="G13" s="181"/>
      <c r="H13" s="181"/>
    </row>
    <row r="14" spans="1:8" ht="18">
      <c r="A14" s="258"/>
      <c r="B14" s="200"/>
      <c r="C14" s="191"/>
      <c r="D14" s="194"/>
      <c r="E14" s="200"/>
      <c r="F14" s="191"/>
      <c r="G14" s="181"/>
      <c r="H14" s="202"/>
    </row>
    <row r="15" spans="1:8" ht="18">
      <c r="A15" s="258"/>
      <c r="B15" s="200"/>
      <c r="C15" s="191"/>
      <c r="D15" s="194"/>
      <c r="E15" s="200"/>
      <c r="F15" s="191"/>
      <c r="G15" s="181"/>
      <c r="H15" s="202"/>
    </row>
    <row r="16" spans="1:8" ht="18">
      <c r="A16" s="258"/>
      <c r="B16" s="200"/>
      <c r="C16" s="191"/>
      <c r="D16" s="194"/>
      <c r="E16" s="200"/>
      <c r="F16" s="191"/>
      <c r="G16" s="181"/>
      <c r="H16" s="202"/>
    </row>
    <row r="17" spans="1:8" ht="18">
      <c r="A17" s="258"/>
      <c r="B17" s="198"/>
      <c r="C17" s="187"/>
      <c r="D17" s="188"/>
      <c r="E17" s="198"/>
      <c r="F17" s="187"/>
      <c r="G17" s="182"/>
      <c r="H17" s="182"/>
    </row>
    <row r="18" spans="1:8" ht="18">
      <c r="A18" s="258"/>
      <c r="B18" s="199"/>
      <c r="C18" s="189"/>
      <c r="D18" s="190"/>
      <c r="E18" s="199"/>
      <c r="F18" s="189"/>
      <c r="G18" s="181"/>
      <c r="H18" s="181"/>
    </row>
    <row r="19" spans="1:8" ht="18">
      <c r="A19" s="258"/>
      <c r="B19" s="199"/>
      <c r="C19" s="189"/>
      <c r="D19" s="190"/>
      <c r="E19" s="199"/>
      <c r="F19" s="189"/>
      <c r="G19" s="181"/>
      <c r="H19" s="181"/>
    </row>
    <row r="20" spans="1:8" ht="18">
      <c r="A20" s="258"/>
      <c r="B20" s="199"/>
      <c r="C20" s="189"/>
      <c r="D20" s="190"/>
      <c r="E20" s="199"/>
      <c r="F20" s="189"/>
      <c r="G20" s="181"/>
      <c r="H20" s="181"/>
    </row>
    <row r="21" spans="1:8" ht="18">
      <c r="A21" s="258"/>
      <c r="B21" s="199"/>
      <c r="C21" s="189"/>
      <c r="D21" s="190"/>
      <c r="E21" s="199"/>
      <c r="F21" s="189"/>
      <c r="G21" s="181"/>
      <c r="H21" s="181"/>
    </row>
    <row r="22" spans="1:8" ht="18">
      <c r="A22" s="258"/>
      <c r="B22" s="199"/>
      <c r="C22" s="189"/>
      <c r="D22" s="190"/>
      <c r="E22" s="199"/>
      <c r="F22" s="189"/>
      <c r="G22" s="181"/>
      <c r="H22" s="181"/>
    </row>
    <row r="23" spans="1:8" ht="18">
      <c r="A23" s="258"/>
      <c r="B23" s="199"/>
      <c r="C23" s="189"/>
      <c r="D23" s="190"/>
      <c r="E23" s="199"/>
      <c r="F23" s="189"/>
      <c r="G23" s="181"/>
      <c r="H23" s="181"/>
    </row>
    <row r="24" spans="1:8" ht="18">
      <c r="A24" s="258"/>
      <c r="B24" s="198"/>
      <c r="C24" s="187"/>
      <c r="D24" s="188"/>
      <c r="E24" s="198"/>
      <c r="F24" s="187"/>
      <c r="G24" s="182"/>
      <c r="H24" s="182"/>
    </row>
    <row r="25" spans="1:8" ht="18">
      <c r="A25" s="258"/>
      <c r="B25" s="199"/>
      <c r="C25" s="189"/>
      <c r="D25" s="190"/>
      <c r="E25" s="199"/>
      <c r="F25" s="189"/>
      <c r="G25" s="181"/>
      <c r="H25" s="181"/>
    </row>
    <row r="26" spans="1:8" ht="18">
      <c r="A26" s="258"/>
      <c r="B26" s="199"/>
      <c r="C26" s="189"/>
      <c r="D26" s="190"/>
      <c r="E26" s="199"/>
      <c r="F26" s="189"/>
      <c r="G26" s="181"/>
      <c r="H26" s="181"/>
    </row>
    <row r="27" spans="1:8" ht="18">
      <c r="A27" s="258"/>
      <c r="B27" s="199"/>
      <c r="C27" s="189"/>
      <c r="D27" s="190"/>
      <c r="E27" s="199"/>
      <c r="F27" s="189"/>
      <c r="G27" s="181"/>
      <c r="H27" s="181"/>
    </row>
    <row r="28" spans="1:8" ht="18">
      <c r="A28" s="258"/>
      <c r="B28" s="199"/>
      <c r="C28" s="189"/>
      <c r="D28" s="190"/>
      <c r="E28" s="199"/>
      <c r="F28" s="189"/>
      <c r="G28" s="181"/>
      <c r="H28" s="181"/>
    </row>
    <row r="29" spans="1:8" ht="18">
      <c r="A29" s="258"/>
      <c r="B29" s="199"/>
      <c r="C29" s="189"/>
      <c r="D29" s="190"/>
      <c r="E29" s="199"/>
      <c r="F29" s="189"/>
      <c r="G29" s="181"/>
      <c r="H29" s="181"/>
    </row>
    <row r="30" spans="1:8" ht="18">
      <c r="A30" s="258"/>
      <c r="B30" s="199"/>
      <c r="C30" s="189"/>
      <c r="D30" s="190"/>
      <c r="E30" s="199"/>
      <c r="F30" s="189"/>
      <c r="G30" s="181"/>
      <c r="H30" s="181"/>
    </row>
    <row r="31" spans="1:8" ht="18">
      <c r="A31" s="258"/>
      <c r="B31" s="199"/>
      <c r="C31" s="189"/>
      <c r="D31" s="190"/>
      <c r="E31" s="199"/>
      <c r="F31" s="189"/>
      <c r="G31" s="181"/>
      <c r="H31" s="181"/>
    </row>
    <row r="32" spans="1:8" ht="18">
      <c r="A32" s="258"/>
      <c r="B32" s="199"/>
      <c r="C32" s="189"/>
      <c r="D32" s="190"/>
      <c r="E32" s="199"/>
      <c r="F32" s="189"/>
      <c r="G32" s="181"/>
      <c r="H32" s="181"/>
    </row>
    <row r="33" spans="1:8" ht="18">
      <c r="A33" s="258"/>
      <c r="B33" s="200"/>
      <c r="C33" s="191"/>
      <c r="D33" s="194"/>
      <c r="E33" s="200"/>
      <c r="F33" s="191"/>
      <c r="G33" s="202"/>
      <c r="H33" s="202"/>
    </row>
    <row r="34" spans="1:8" ht="18">
      <c r="A34" s="258"/>
      <c r="B34" s="200"/>
      <c r="C34" s="191"/>
      <c r="D34" s="194"/>
      <c r="E34" s="200"/>
      <c r="F34" s="191"/>
      <c r="G34" s="202"/>
      <c r="H34" s="202"/>
    </row>
    <row r="35" spans="1:8" ht="18">
      <c r="A35" s="258"/>
      <c r="B35" s="200"/>
      <c r="C35" s="191"/>
      <c r="D35" s="194"/>
      <c r="E35" s="200"/>
      <c r="F35" s="191"/>
      <c r="G35" s="202"/>
      <c r="H35" s="202"/>
    </row>
    <row r="36" spans="1:8" ht="18">
      <c r="A36" s="258"/>
      <c r="B36" s="200"/>
      <c r="C36" s="191"/>
      <c r="D36" s="194"/>
      <c r="E36" s="200"/>
      <c r="F36" s="191"/>
      <c r="G36" s="202"/>
      <c r="H36" s="202"/>
    </row>
    <row r="37" spans="1:8" ht="18">
      <c r="A37" s="258"/>
      <c r="B37" s="200"/>
      <c r="C37" s="191"/>
      <c r="D37" s="194"/>
      <c r="E37" s="200"/>
      <c r="F37" s="191"/>
      <c r="G37" s="202"/>
      <c r="H37" s="202"/>
    </row>
    <row r="38" ht="18">
      <c r="A38" s="258"/>
    </row>
    <row r="39" ht="18">
      <c r="A39" s="258"/>
    </row>
    <row r="40" ht="18">
      <c r="A40" s="258"/>
    </row>
    <row r="41" ht="18">
      <c r="A41" s="258"/>
    </row>
    <row r="42" ht="18">
      <c r="A42" s="258"/>
    </row>
    <row r="43" ht="18">
      <c r="A43" s="258"/>
    </row>
    <row r="44" ht="18">
      <c r="A44" s="258"/>
    </row>
    <row r="45" ht="18">
      <c r="A45" s="258"/>
    </row>
    <row r="46" ht="18">
      <c r="A46" s="258"/>
    </row>
    <row r="47" ht="18">
      <c r="A47" s="258"/>
    </row>
    <row r="48" ht="18">
      <c r="A48" s="258"/>
    </row>
    <row r="49" ht="18">
      <c r="A49" s="258"/>
    </row>
    <row r="50" ht="18">
      <c r="A50" s="258"/>
    </row>
    <row r="51" ht="18">
      <c r="A51" s="258"/>
    </row>
    <row r="52" ht="18">
      <c r="A52" s="258"/>
    </row>
    <row r="53" ht="18">
      <c r="A53" s="258"/>
    </row>
    <row r="54" ht="18">
      <c r="A54" s="258"/>
    </row>
    <row r="55" ht="18">
      <c r="A55" s="258"/>
    </row>
    <row r="56" ht="18">
      <c r="A56" s="258"/>
    </row>
    <row r="57" ht="18">
      <c r="A57" s="258"/>
    </row>
    <row r="58" ht="18">
      <c r="A58" s="258"/>
    </row>
    <row r="59" ht="18">
      <c r="A59" s="258"/>
    </row>
    <row r="60" ht="18">
      <c r="A60" s="258"/>
    </row>
    <row r="61" ht="18">
      <c r="A61" s="258"/>
    </row>
    <row r="62" ht="18">
      <c r="A62" s="258"/>
    </row>
    <row r="63" ht="18">
      <c r="A63" s="258"/>
    </row>
    <row r="64" ht="18">
      <c r="A64" s="258"/>
    </row>
    <row r="65" ht="18">
      <c r="A65" s="258"/>
    </row>
    <row r="66" ht="18">
      <c r="A66" s="258"/>
    </row>
    <row r="67" ht="18">
      <c r="A67" s="258"/>
    </row>
    <row r="68" ht="18">
      <c r="A68" s="258"/>
    </row>
    <row r="69" ht="18">
      <c r="A69" s="258"/>
    </row>
    <row r="70" ht="18">
      <c r="A70" s="258"/>
    </row>
    <row r="71" ht="18">
      <c r="A71" s="258"/>
    </row>
    <row r="72" ht="18">
      <c r="A72" s="258"/>
    </row>
    <row r="73" ht="18">
      <c r="A73" s="258"/>
    </row>
    <row r="74" ht="18">
      <c r="A74" s="258"/>
    </row>
    <row r="75" ht="18">
      <c r="A75" s="258"/>
    </row>
    <row r="76" ht="18">
      <c r="A76" s="258"/>
    </row>
    <row r="77" ht="18">
      <c r="A77" s="258"/>
    </row>
    <row r="78" ht="18">
      <c r="A78" s="258"/>
    </row>
    <row r="79" ht="18">
      <c r="A79" s="258"/>
    </row>
    <row r="80" ht="18">
      <c r="A80" s="258"/>
    </row>
    <row r="81" ht="18">
      <c r="A81" s="258"/>
    </row>
    <row r="82" ht="18">
      <c r="A82" s="258"/>
    </row>
    <row r="83" ht="18">
      <c r="A83" s="258"/>
    </row>
    <row r="84" ht="18">
      <c r="A84" s="258"/>
    </row>
    <row r="85" ht="18">
      <c r="A85" s="258"/>
    </row>
    <row r="86" ht="18">
      <c r="A86" s="258"/>
    </row>
    <row r="87" ht="18">
      <c r="A87" s="258"/>
    </row>
    <row r="88" ht="18">
      <c r="A88" s="258"/>
    </row>
    <row r="89" ht="18">
      <c r="A89" s="258"/>
    </row>
    <row r="90" ht="18">
      <c r="A90" s="258"/>
    </row>
    <row r="91" ht="18">
      <c r="A91" s="258"/>
    </row>
    <row r="92" ht="18">
      <c r="A92" s="258"/>
    </row>
    <row r="93" ht="18">
      <c r="A93" s="258"/>
    </row>
    <row r="94" ht="18">
      <c r="A94" s="258"/>
    </row>
    <row r="95" ht="18">
      <c r="A95" s="258"/>
    </row>
    <row r="96" ht="18">
      <c r="A96" s="258"/>
    </row>
    <row r="97" ht="18">
      <c r="A97" s="258"/>
    </row>
    <row r="98" ht="18">
      <c r="A98" s="258"/>
    </row>
    <row r="99" ht="18">
      <c r="A99" s="258"/>
    </row>
    <row r="100" ht="18">
      <c r="A100" s="258"/>
    </row>
    <row r="101" ht="18">
      <c r="A101" s="258"/>
    </row>
    <row r="102" ht="18">
      <c r="A102" s="258"/>
    </row>
    <row r="103" ht="18">
      <c r="A103" s="258"/>
    </row>
    <row r="104" ht="18">
      <c r="A104" s="258"/>
    </row>
    <row r="105" ht="18">
      <c r="A105" s="258"/>
    </row>
    <row r="106" ht="18">
      <c r="A106" s="258"/>
    </row>
    <row r="107" ht="18">
      <c r="A107" s="258"/>
    </row>
    <row r="108" ht="18">
      <c r="A108" s="258"/>
    </row>
    <row r="109" ht="18">
      <c r="A109" s="258"/>
    </row>
    <row r="110" ht="18">
      <c r="A110" s="258"/>
    </row>
    <row r="111" ht="18">
      <c r="A111" s="258"/>
    </row>
    <row r="112" ht="18">
      <c r="A112" s="258"/>
    </row>
    <row r="113" ht="18">
      <c r="A113" s="258"/>
    </row>
    <row r="114" ht="18">
      <c r="A114" s="258"/>
    </row>
    <row r="115" ht="18">
      <c r="A115" s="258"/>
    </row>
    <row r="116" ht="18">
      <c r="A116" s="258"/>
    </row>
    <row r="117" ht="18">
      <c r="A117" s="258"/>
    </row>
    <row r="118" ht="18">
      <c r="A118" s="258"/>
    </row>
    <row r="119" ht="18">
      <c r="A119" s="258"/>
    </row>
    <row r="120" ht="18">
      <c r="A120" s="258"/>
    </row>
    <row r="121" ht="18">
      <c r="A121" s="258"/>
    </row>
    <row r="122" ht="18">
      <c r="A122" s="258"/>
    </row>
    <row r="123" ht="18">
      <c r="A123" s="258"/>
    </row>
    <row r="124" ht="18">
      <c r="A124" s="258"/>
    </row>
    <row r="125" ht="18">
      <c r="A125" s="258"/>
    </row>
    <row r="126" ht="18">
      <c r="A126" s="258"/>
    </row>
    <row r="127" ht="18">
      <c r="A127" s="258"/>
    </row>
    <row r="128" ht="18">
      <c r="A128" s="258"/>
    </row>
    <row r="129" ht="18">
      <c r="A129" s="258"/>
    </row>
    <row r="130" ht="18">
      <c r="A130" s="258"/>
    </row>
    <row r="131" ht="18">
      <c r="A131" s="258"/>
    </row>
    <row r="132" ht="18">
      <c r="A132" s="258"/>
    </row>
    <row r="133" ht="18">
      <c r="A133" s="258"/>
    </row>
    <row r="134" ht="18">
      <c r="A134" s="258"/>
    </row>
    <row r="135" ht="18">
      <c r="A135" s="258"/>
    </row>
    <row r="136" ht="18">
      <c r="A136" s="258"/>
    </row>
    <row r="137" ht="18">
      <c r="A137" s="258"/>
    </row>
    <row r="138" ht="18">
      <c r="A138" s="258"/>
    </row>
    <row r="139" ht="18">
      <c r="A139" s="258"/>
    </row>
    <row r="140" ht="18">
      <c r="A140" s="258"/>
    </row>
    <row r="141" ht="18">
      <c r="A141" s="258"/>
    </row>
    <row r="142" ht="18">
      <c r="A142" s="258"/>
    </row>
    <row r="143" ht="18">
      <c r="A143" s="258"/>
    </row>
    <row r="144" ht="18">
      <c r="A144" s="258"/>
    </row>
    <row r="145" ht="18">
      <c r="A145" s="258"/>
    </row>
    <row r="146" ht="18">
      <c r="A146" s="258"/>
    </row>
    <row r="147" ht="18">
      <c r="A147" s="258"/>
    </row>
    <row r="148" ht="18">
      <c r="A148" s="258"/>
    </row>
    <row r="149" ht="18">
      <c r="A149" s="258"/>
    </row>
    <row r="150" ht="18">
      <c r="A150" s="258"/>
    </row>
    <row r="151" ht="18">
      <c r="A151" s="258"/>
    </row>
    <row r="152" ht="18">
      <c r="A152" s="258"/>
    </row>
    <row r="153" ht="18">
      <c r="A153" s="258"/>
    </row>
    <row r="154" ht="18">
      <c r="A154" s="258"/>
    </row>
    <row r="155" ht="18">
      <c r="A155" s="258"/>
    </row>
    <row r="156" ht="18">
      <c r="A156" s="258"/>
    </row>
    <row r="157" ht="18">
      <c r="A157" s="258"/>
    </row>
    <row r="158" ht="18">
      <c r="A158" s="258"/>
    </row>
    <row r="159" ht="18">
      <c r="A159" s="258"/>
    </row>
    <row r="160" ht="18">
      <c r="A160" s="258"/>
    </row>
    <row r="161" ht="18">
      <c r="A161" s="258"/>
    </row>
    <row r="162" ht="18">
      <c r="A162" s="258"/>
    </row>
    <row r="163" ht="18">
      <c r="A163" s="258"/>
    </row>
    <row r="164" ht="18">
      <c r="A164" s="258"/>
    </row>
    <row r="165" ht="18">
      <c r="A165" s="258"/>
    </row>
    <row r="166" ht="18">
      <c r="A166" s="258"/>
    </row>
    <row r="167" ht="18">
      <c r="A167" s="258"/>
    </row>
    <row r="168" ht="18">
      <c r="A168" s="258"/>
    </row>
    <row r="169" ht="18">
      <c r="A169" s="258"/>
    </row>
    <row r="170" ht="18">
      <c r="A170" s="258"/>
    </row>
    <row r="171" ht="18">
      <c r="A171" s="258"/>
    </row>
    <row r="172" ht="18">
      <c r="A172" s="258"/>
    </row>
    <row r="173" ht="18">
      <c r="A173" s="258"/>
    </row>
    <row r="174" ht="18">
      <c r="A174" s="258"/>
    </row>
    <row r="175" ht="18">
      <c r="A175" s="258"/>
    </row>
    <row r="176" ht="18">
      <c r="A176" s="258"/>
    </row>
    <row r="177" ht="18">
      <c r="A177" s="258"/>
    </row>
    <row r="178" ht="18">
      <c r="A178" s="258"/>
    </row>
    <row r="179" ht="18">
      <c r="A179" s="258"/>
    </row>
    <row r="180" ht="18">
      <c r="A180" s="258"/>
    </row>
    <row r="181" ht="18">
      <c r="A181" s="258"/>
    </row>
    <row r="182" ht="18">
      <c r="A182" s="258"/>
    </row>
    <row r="183" ht="18">
      <c r="A183" s="258"/>
    </row>
    <row r="184" ht="18">
      <c r="A184" s="258"/>
    </row>
    <row r="185" ht="18">
      <c r="A185" s="258"/>
    </row>
    <row r="186" ht="18">
      <c r="A186" s="258"/>
    </row>
    <row r="187" ht="18">
      <c r="A187" s="258"/>
    </row>
    <row r="188" ht="18">
      <c r="A188" s="258"/>
    </row>
    <row r="189" ht="18">
      <c r="A189" s="258"/>
    </row>
    <row r="190" ht="18">
      <c r="A190" s="258"/>
    </row>
    <row r="191" ht="18">
      <c r="A191" s="258"/>
    </row>
    <row r="192" ht="18">
      <c r="A192" s="258"/>
    </row>
    <row r="193" ht="18">
      <c r="A193" s="258"/>
    </row>
    <row r="194" ht="18">
      <c r="A194" s="258"/>
    </row>
    <row r="195" ht="18">
      <c r="A195" s="258"/>
    </row>
    <row r="196" ht="18">
      <c r="A196" s="258"/>
    </row>
    <row r="197" ht="18">
      <c r="A197" s="258"/>
    </row>
    <row r="198" ht="18">
      <c r="A198" s="258"/>
    </row>
    <row r="199" ht="18">
      <c r="A199" s="258"/>
    </row>
    <row r="200" ht="18">
      <c r="A200" s="258"/>
    </row>
    <row r="201" ht="18">
      <c r="A201" s="258"/>
    </row>
    <row r="202" ht="18">
      <c r="A202" s="25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12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27" t="s">
        <v>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V12*2+W12</f>
        <v>2</v>
      </c>
      <c r="G4" s="92" t="s">
        <v>1</v>
      </c>
      <c r="H4" s="106">
        <f>X12*2+W12</f>
        <v>2</v>
      </c>
      <c r="I4" s="107"/>
      <c r="J4" s="102"/>
      <c r="K4" s="106"/>
      <c r="L4" s="105">
        <f>SUBTOTAL(9,L8:L11)</f>
        <v>32</v>
      </c>
      <c r="M4" s="103" t="s">
        <v>1</v>
      </c>
      <c r="N4" s="103">
        <f>SUBTOTAL(9,N8:N11)</f>
        <v>32</v>
      </c>
      <c r="O4" s="103"/>
      <c r="P4" s="103">
        <f>SUBTOTAL(9,P8:P11)</f>
        <v>112</v>
      </c>
      <c r="Q4" s="103" t="s">
        <v>1</v>
      </c>
      <c r="R4" s="103">
        <f>SUBTOTAL(9,R8:R11)</f>
        <v>108</v>
      </c>
      <c r="S4" s="103"/>
      <c r="T4" s="104">
        <f>SUBTOTAL(9,T8:T11)</f>
        <v>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31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86">
        <v>1</v>
      </c>
      <c r="B8" s="121">
        <v>1</v>
      </c>
      <c r="C8" s="4"/>
      <c r="D8" s="87">
        <v>44839</v>
      </c>
      <c r="E8" s="4"/>
      <c r="F8" s="4" t="s">
        <v>49</v>
      </c>
      <c r="G8" s="86" t="s">
        <v>0</v>
      </c>
      <c r="H8" s="4" t="s">
        <v>55</v>
      </c>
      <c r="I8" s="4" t="s">
        <v>64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57</v>
      </c>
      <c r="Q8" s="4" t="s">
        <v>1</v>
      </c>
      <c r="R8" s="4">
        <v>47</v>
      </c>
      <c r="S8" s="4"/>
      <c r="T8" s="4">
        <v>10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486">
        <v>2</v>
      </c>
      <c r="B9" s="121">
        <v>2</v>
      </c>
      <c r="C9" s="4"/>
      <c r="D9" s="87">
        <v>44844</v>
      </c>
      <c r="E9" s="4"/>
      <c r="F9" s="4" t="s">
        <v>55</v>
      </c>
      <c r="G9" s="86" t="s">
        <v>0</v>
      </c>
      <c r="H9" s="4" t="s">
        <v>49</v>
      </c>
      <c r="I9" s="4" t="s">
        <v>64</v>
      </c>
      <c r="J9" s="4"/>
      <c r="K9" s="4"/>
      <c r="L9" s="4">
        <v>12</v>
      </c>
      <c r="M9" s="86" t="s">
        <v>1</v>
      </c>
      <c r="N9" s="4">
        <v>20</v>
      </c>
      <c r="O9" s="4"/>
      <c r="P9" s="4">
        <v>55</v>
      </c>
      <c r="Q9" s="4" t="s">
        <v>1</v>
      </c>
      <c r="R9" s="4">
        <v>61</v>
      </c>
      <c r="S9" s="4"/>
      <c r="T9" s="4">
        <v>-6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86"/>
      <c r="B10" s="121"/>
      <c r="C10" s="4"/>
      <c r="D10" s="87"/>
      <c r="E10" s="4"/>
      <c r="F10" s="4"/>
      <c r="G10" s="86"/>
      <c r="H10" s="4"/>
      <c r="I10" s="4"/>
      <c r="J10" s="4"/>
      <c r="K10" s="4"/>
      <c r="L10" s="4"/>
      <c r="M10" s="86"/>
      <c r="N10" s="4"/>
      <c r="O10" s="4"/>
      <c r="P10" s="4"/>
      <c r="Q10" s="4"/>
      <c r="R10" s="4"/>
      <c r="S10" s="4"/>
      <c r="T10" s="4"/>
      <c r="V10" s="4">
        <f>IF(L10&gt;N10,1,0)</f>
        <v>0</v>
      </c>
      <c r="W10" s="4">
        <f>IF(ISNUMBER(N10),IF(L10=N10,1,0),)</f>
        <v>0</v>
      </c>
      <c r="X10" s="4">
        <f>IF(L10&lt;N10,1,0)</f>
        <v>0</v>
      </c>
    </row>
    <row r="11" spans="1:24" ht="12.75">
      <c r="A11" s="86"/>
      <c r="B11" s="121"/>
      <c r="C11" s="4"/>
      <c r="D11" s="87"/>
      <c r="E11" s="4"/>
      <c r="F11" s="4"/>
      <c r="G11" s="86"/>
      <c r="H11" s="4"/>
      <c r="I11" s="4"/>
      <c r="J11" s="4"/>
      <c r="K11" s="4"/>
      <c r="L11" s="4"/>
      <c r="M11" s="86"/>
      <c r="N11" s="4"/>
      <c r="O11" s="4"/>
      <c r="P11" s="4"/>
      <c r="Q11" s="4"/>
      <c r="R11" s="4"/>
      <c r="S11" s="4"/>
      <c r="T11" s="4"/>
      <c r="V11" s="4">
        <f>IF(L11&gt;N11,1,0)</f>
        <v>0</v>
      </c>
      <c r="W11" s="4">
        <f>IF(ISNUMBER(N11),IF(L11=N11,1,0),)</f>
        <v>0</v>
      </c>
      <c r="X11" s="4">
        <f>IF(L11&lt;N11,1,0)</f>
        <v>0</v>
      </c>
    </row>
    <row r="12" spans="22:24" ht="12.75">
      <c r="V12" s="141">
        <f>SUBTOTAL(9,Auswertung1_Mannschaftsspiele)</f>
        <v>1</v>
      </c>
      <c r="W12" s="141">
        <f>SUBTOTAL(9,Auswertung2_Mannschaftsspiele)</f>
        <v>0</v>
      </c>
      <c r="X12" s="141">
        <f>SUBTOTAL(9,Auswertung3_Mannschaftsspiele)</f>
        <v>1</v>
      </c>
    </row>
  </sheetData>
  <sheetProtection/>
  <autoFilter ref="B7:T11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1:AD33"/>
  <sheetViews>
    <sheetView showGridLines="0" zoomScale="86" zoomScaleNormal="86" zoomScalePageLayoutView="0" workbookViewId="0" topLeftCell="A1">
      <selection activeCell="H13" sqref="H13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spans="1:30" ht="45" customHeight="1" thickBot="1">
      <c r="A1" s="488" t="s">
        <v>64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</row>
    <row r="2" spans="1:30" ht="31.5" customHeight="1" thickBot="1">
      <c r="A2" s="489" t="s">
        <v>77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SUM(D8:D12)</f>
        <v>4</v>
      </c>
      <c r="E4" s="92"/>
      <c r="F4" s="92">
        <f>SUM(F8:F12)</f>
        <v>2</v>
      </c>
      <c r="G4" s="92">
        <f>SUM(G8:G12)</f>
        <v>0</v>
      </c>
      <c r="H4" s="92">
        <f>SUM(H8:H12)</f>
        <v>2</v>
      </c>
      <c r="I4" s="92"/>
      <c r="J4" s="92">
        <f>SUBTOTAL(9,J8:J12)</f>
        <v>4</v>
      </c>
      <c r="K4" s="92" t="s">
        <v>1</v>
      </c>
      <c r="L4" s="92">
        <f>SUBTOTAL(9,L8:L12)</f>
        <v>4</v>
      </c>
      <c r="M4" s="92"/>
      <c r="N4" s="92">
        <f>SUBTOTAL(9,N8:N12)</f>
        <v>64</v>
      </c>
      <c r="O4" s="92" t="s">
        <v>1</v>
      </c>
      <c r="P4" s="92">
        <f>SUBTOTAL(9,P8:P12)</f>
        <v>64</v>
      </c>
      <c r="Q4" s="92"/>
      <c r="R4" s="92">
        <f>SUBTOTAL(9,R8:R12)</f>
        <v>220</v>
      </c>
      <c r="S4" s="92" t="s">
        <v>1</v>
      </c>
      <c r="T4" s="92">
        <f>SUBTOTAL(9,T8:T12)</f>
        <v>220</v>
      </c>
      <c r="U4" s="92"/>
      <c r="V4" s="93">
        <f>SUBTOTAL(9,V8:V12)</f>
        <v>0</v>
      </c>
      <c r="X4" s="430" t="s">
        <v>24</v>
      </c>
      <c r="Y4" s="431"/>
      <c r="Z4" s="431"/>
      <c r="AA4" s="431"/>
      <c r="AB4" s="431"/>
      <c r="AC4" s="431"/>
      <c r="AD4" s="43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31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85">
        <v>1</v>
      </c>
      <c r="B8" t="s">
        <v>49</v>
      </c>
      <c r="D8">
        <v>2</v>
      </c>
      <c r="F8">
        <v>2</v>
      </c>
      <c r="G8">
        <v>0</v>
      </c>
      <c r="H8">
        <v>0</v>
      </c>
      <c r="J8">
        <v>4</v>
      </c>
      <c r="K8" t="s">
        <v>1</v>
      </c>
      <c r="L8">
        <v>0</v>
      </c>
      <c r="N8">
        <v>40</v>
      </c>
      <c r="O8" t="s">
        <v>1</v>
      </c>
      <c r="P8">
        <v>24</v>
      </c>
      <c r="R8">
        <v>118</v>
      </c>
      <c r="S8" t="s">
        <v>1</v>
      </c>
      <c r="T8">
        <v>102</v>
      </c>
      <c r="V8">
        <v>16</v>
      </c>
      <c r="X8" s="129">
        <v>2</v>
      </c>
      <c r="Z8" s="140">
        <v>20</v>
      </c>
      <c r="AB8" s="129">
        <v>59</v>
      </c>
      <c r="AC8" s="129" t="s">
        <v>1</v>
      </c>
      <c r="AD8" s="129">
        <v>51</v>
      </c>
    </row>
    <row r="9" spans="1:30" ht="12.75" customHeight="1">
      <c r="A9" s="485">
        <v>2</v>
      </c>
      <c r="B9" t="s">
        <v>55</v>
      </c>
      <c r="D9">
        <v>2</v>
      </c>
      <c r="F9">
        <v>0</v>
      </c>
      <c r="G9">
        <v>0</v>
      </c>
      <c r="H9">
        <v>2</v>
      </c>
      <c r="J9">
        <v>0</v>
      </c>
      <c r="K9" t="s">
        <v>1</v>
      </c>
      <c r="L9">
        <v>4</v>
      </c>
      <c r="N9">
        <v>24</v>
      </c>
      <c r="O9" t="s">
        <v>1</v>
      </c>
      <c r="P9">
        <v>40</v>
      </c>
      <c r="R9">
        <v>102</v>
      </c>
      <c r="S9" t="s">
        <v>1</v>
      </c>
      <c r="T9">
        <v>118</v>
      </c>
      <c r="V9">
        <v>-16</v>
      </c>
      <c r="X9" s="129">
        <v>0</v>
      </c>
      <c r="Z9" s="140">
        <v>12</v>
      </c>
      <c r="AB9" s="129">
        <v>51</v>
      </c>
      <c r="AC9" s="129" t="s">
        <v>1</v>
      </c>
      <c r="AD9" s="129">
        <v>59</v>
      </c>
    </row>
    <row r="10" spans="1:30" ht="12.75" customHeight="1">
      <c r="A10" s="485"/>
      <c r="X10" s="129"/>
      <c r="Z10" s="140"/>
      <c r="AB10" s="129"/>
      <c r="AC10" s="129"/>
      <c r="AD10" s="129"/>
    </row>
    <row r="11" spans="24:30" ht="12.75" customHeight="1">
      <c r="X11" s="129"/>
      <c r="Z11" s="140"/>
      <c r="AB11" s="129"/>
      <c r="AC11" s="129"/>
      <c r="AD11" s="129"/>
    </row>
    <row r="12" spans="24:30" ht="12.75" customHeight="1">
      <c r="X12" s="129"/>
      <c r="Z12" s="140"/>
      <c r="AB12" s="129"/>
      <c r="AC12" s="129"/>
      <c r="AD12" s="129"/>
    </row>
    <row r="18" spans="3:13" ht="12.75">
      <c r="C18" s="2"/>
      <c r="M18" s="1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</sheetData>
  <sheetProtection/>
  <autoFilter ref="B7:AD12"/>
  <mergeCells count="3">
    <mergeCell ref="X4:AD4"/>
    <mergeCell ref="A2:AD2"/>
    <mergeCell ref="A1:AD1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27" t="s">
        <v>10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32</v>
      </c>
      <c r="L4" s="97" t="s">
        <v>1</v>
      </c>
      <c r="M4" s="100">
        <f>SUBTOTAL(9,Auswertung3_Einzelergebnisse)*2+SUBTOTAL(9,Auswertung2_Einzelergebnisse)</f>
        <v>32</v>
      </c>
      <c r="N4" s="97"/>
      <c r="O4" s="97">
        <f>SUBTOTAL(9,O8:O41)</f>
        <v>112</v>
      </c>
      <c r="P4" s="97" t="s">
        <v>1</v>
      </c>
      <c r="Q4" s="98">
        <f>SUBTOTAL(9,Q8:Q41)</f>
        <v>108</v>
      </c>
      <c r="R4"/>
      <c r="S4"/>
      <c r="T4"/>
    </row>
    <row r="6" spans="1:17" ht="12.75">
      <c r="A6" s="144" t="s">
        <v>31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66"/>
      <c r="B7" s="1"/>
      <c r="C7" s="1"/>
      <c r="D7" s="1"/>
      <c r="E7" s="1"/>
      <c r="F7" s="1"/>
      <c r="G7" s="1"/>
      <c r="H7" s="148"/>
      <c r="I7" s="1"/>
    </row>
    <row r="8" spans="1:21" ht="12.75">
      <c r="A8" s="484">
        <v>1</v>
      </c>
      <c r="B8" s="109">
        <v>1</v>
      </c>
      <c r="C8">
        <v>1</v>
      </c>
      <c r="D8" s="122">
        <v>44839</v>
      </c>
      <c r="E8" s="2" t="s">
        <v>49</v>
      </c>
      <c r="F8" s="136" t="s">
        <v>0</v>
      </c>
      <c r="G8" s="2" t="s">
        <v>55</v>
      </c>
      <c r="H8" s="149"/>
      <c r="I8" s="2" t="s">
        <v>64</v>
      </c>
      <c r="K8" s="2" t="s">
        <v>51</v>
      </c>
      <c r="L8" t="s">
        <v>0</v>
      </c>
      <c r="M8" s="2" t="s">
        <v>56</v>
      </c>
      <c r="O8">
        <v>5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84">
        <v>2</v>
      </c>
      <c r="B9" s="109">
        <v>1</v>
      </c>
      <c r="C9">
        <v>2</v>
      </c>
      <c r="D9" s="122">
        <v>44839</v>
      </c>
      <c r="E9" s="2" t="s">
        <v>49</v>
      </c>
      <c r="F9" s="136" t="s">
        <v>0</v>
      </c>
      <c r="G9" s="2" t="s">
        <v>55</v>
      </c>
      <c r="H9" s="149"/>
      <c r="I9" s="2" t="s">
        <v>64</v>
      </c>
      <c r="K9" s="2" t="s">
        <v>52</v>
      </c>
      <c r="L9" t="s">
        <v>0</v>
      </c>
      <c r="M9" s="2" t="s">
        <v>58</v>
      </c>
      <c r="O9">
        <v>6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84">
        <v>3</v>
      </c>
      <c r="B10" s="109">
        <v>1</v>
      </c>
      <c r="C10">
        <v>3</v>
      </c>
      <c r="D10" s="122">
        <v>44839</v>
      </c>
      <c r="E10" s="2" t="s">
        <v>49</v>
      </c>
      <c r="F10" s="136" t="s">
        <v>0</v>
      </c>
      <c r="G10" s="2" t="s">
        <v>55</v>
      </c>
      <c r="H10" s="149"/>
      <c r="I10" s="2" t="s">
        <v>64</v>
      </c>
      <c r="K10" s="2" t="s">
        <v>53</v>
      </c>
      <c r="L10" t="s">
        <v>0</v>
      </c>
      <c r="M10" s="2" t="s">
        <v>59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84">
        <v>4</v>
      </c>
      <c r="B11" s="109">
        <v>1</v>
      </c>
      <c r="C11">
        <v>4</v>
      </c>
      <c r="D11" s="122">
        <v>44839</v>
      </c>
      <c r="E11" s="2" t="s">
        <v>49</v>
      </c>
      <c r="F11" s="136" t="s">
        <v>0</v>
      </c>
      <c r="G11" s="2" t="s">
        <v>55</v>
      </c>
      <c r="H11" s="149">
        <v>0</v>
      </c>
      <c r="I11" s="2" t="s">
        <v>64</v>
      </c>
      <c r="K11" s="2" t="s">
        <v>54</v>
      </c>
      <c r="L11" t="s">
        <v>0</v>
      </c>
      <c r="M11" s="2" t="s">
        <v>60</v>
      </c>
      <c r="O11">
        <v>1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84">
        <v>5</v>
      </c>
      <c r="B12" s="109">
        <v>1</v>
      </c>
      <c r="C12">
        <v>5</v>
      </c>
      <c r="D12" s="122">
        <v>44839</v>
      </c>
      <c r="E12" s="2" t="s">
        <v>49</v>
      </c>
      <c r="F12" s="136" t="s">
        <v>0</v>
      </c>
      <c r="G12" s="2" t="s">
        <v>55</v>
      </c>
      <c r="H12" s="149"/>
      <c r="I12" s="2" t="s">
        <v>64</v>
      </c>
      <c r="K12" s="2" t="s">
        <v>52</v>
      </c>
      <c r="L12" t="s">
        <v>0</v>
      </c>
      <c r="M12" s="2" t="s">
        <v>56</v>
      </c>
      <c r="O12">
        <v>3</v>
      </c>
      <c r="P12" s="1" t="s">
        <v>1</v>
      </c>
      <c r="Q12">
        <v>3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484">
        <v>6</v>
      </c>
      <c r="B13" s="109">
        <v>1</v>
      </c>
      <c r="C13">
        <v>6</v>
      </c>
      <c r="D13" s="122">
        <v>44839</v>
      </c>
      <c r="E13" s="2" t="s">
        <v>49</v>
      </c>
      <c r="F13" s="136" t="s">
        <v>0</v>
      </c>
      <c r="G13" s="2" t="s">
        <v>55</v>
      </c>
      <c r="H13" s="149"/>
      <c r="I13" s="2" t="s">
        <v>64</v>
      </c>
      <c r="K13" s="2" t="s">
        <v>53</v>
      </c>
      <c r="L13" t="s">
        <v>0</v>
      </c>
      <c r="M13" s="2" t="s">
        <v>58</v>
      </c>
      <c r="O13">
        <v>5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84">
        <v>7</v>
      </c>
      <c r="B14" s="109">
        <v>1</v>
      </c>
      <c r="C14">
        <v>7</v>
      </c>
      <c r="D14" s="122">
        <v>44839</v>
      </c>
      <c r="E14" s="2" t="s">
        <v>49</v>
      </c>
      <c r="F14" s="136" t="s">
        <v>0</v>
      </c>
      <c r="G14" s="2" t="s">
        <v>55</v>
      </c>
      <c r="H14" s="149"/>
      <c r="I14" s="2" t="s">
        <v>64</v>
      </c>
      <c r="K14" s="2" t="s">
        <v>54</v>
      </c>
      <c r="L14" t="s">
        <v>0</v>
      </c>
      <c r="M14" s="2" t="s">
        <v>59</v>
      </c>
      <c r="O14">
        <v>5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84">
        <v>8</v>
      </c>
      <c r="B15" s="109">
        <v>1</v>
      </c>
      <c r="C15">
        <v>8</v>
      </c>
      <c r="D15" s="122">
        <v>44839</v>
      </c>
      <c r="E15" s="2" t="s">
        <v>49</v>
      </c>
      <c r="F15" s="136" t="s">
        <v>0</v>
      </c>
      <c r="G15" s="2" t="s">
        <v>55</v>
      </c>
      <c r="H15" s="149">
        <v>0</v>
      </c>
      <c r="I15" s="2" t="s">
        <v>64</v>
      </c>
      <c r="K15" s="2" t="s">
        <v>51</v>
      </c>
      <c r="L15" t="s">
        <v>0</v>
      </c>
      <c r="M15" s="2" t="s">
        <v>60</v>
      </c>
      <c r="O15">
        <v>3</v>
      </c>
      <c r="P15" s="1" t="s">
        <v>1</v>
      </c>
      <c r="Q15">
        <v>7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84">
        <v>9</v>
      </c>
      <c r="B16" s="109">
        <v>1</v>
      </c>
      <c r="C16">
        <v>9</v>
      </c>
      <c r="D16" s="122">
        <v>44839</v>
      </c>
      <c r="E16" s="2" t="s">
        <v>49</v>
      </c>
      <c r="F16" s="136" t="s">
        <v>0</v>
      </c>
      <c r="G16" s="2" t="s">
        <v>55</v>
      </c>
      <c r="H16" s="149"/>
      <c r="I16" s="2" t="s">
        <v>64</v>
      </c>
      <c r="K16" s="2" t="s">
        <v>54</v>
      </c>
      <c r="L16" t="s">
        <v>0</v>
      </c>
      <c r="M16" s="2" t="s">
        <v>58</v>
      </c>
      <c r="O16">
        <v>6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84">
        <v>10</v>
      </c>
      <c r="B17" s="109">
        <v>1</v>
      </c>
      <c r="C17">
        <v>10</v>
      </c>
      <c r="D17" s="122">
        <v>44839</v>
      </c>
      <c r="E17" s="2" t="s">
        <v>49</v>
      </c>
      <c r="F17" s="136" t="s">
        <v>0</v>
      </c>
      <c r="G17" s="2" t="s">
        <v>55</v>
      </c>
      <c r="H17" s="149"/>
      <c r="I17" s="2" t="s">
        <v>64</v>
      </c>
      <c r="K17" s="2" t="s">
        <v>53</v>
      </c>
      <c r="L17" t="s">
        <v>0</v>
      </c>
      <c r="M17" s="2" t="s">
        <v>56</v>
      </c>
      <c r="O17">
        <v>1</v>
      </c>
      <c r="P17" s="1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84">
        <v>11</v>
      </c>
      <c r="B18" s="109">
        <v>1</v>
      </c>
      <c r="C18">
        <v>11</v>
      </c>
      <c r="D18" s="122">
        <v>44839</v>
      </c>
      <c r="E18" s="2" t="s">
        <v>49</v>
      </c>
      <c r="F18" s="136" t="s">
        <v>0</v>
      </c>
      <c r="G18" s="2" t="s">
        <v>55</v>
      </c>
      <c r="H18" s="149"/>
      <c r="I18" s="2" t="s">
        <v>64</v>
      </c>
      <c r="K18" s="2" t="s">
        <v>52</v>
      </c>
      <c r="L18" t="s">
        <v>0</v>
      </c>
      <c r="M18" s="2" t="s">
        <v>60</v>
      </c>
      <c r="O18">
        <v>3</v>
      </c>
      <c r="P18" s="1" t="s">
        <v>1</v>
      </c>
      <c r="Q18">
        <v>3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84">
        <v>12</v>
      </c>
      <c r="B19" s="109">
        <v>1</v>
      </c>
      <c r="C19">
        <v>12</v>
      </c>
      <c r="D19" s="122">
        <v>44839</v>
      </c>
      <c r="E19" s="2" t="s">
        <v>49</v>
      </c>
      <c r="F19" s="136" t="s">
        <v>0</v>
      </c>
      <c r="G19" s="2" t="s">
        <v>55</v>
      </c>
      <c r="H19" s="149"/>
      <c r="I19" s="2" t="s">
        <v>64</v>
      </c>
      <c r="K19" s="2" t="s">
        <v>51</v>
      </c>
      <c r="L19" t="s">
        <v>0</v>
      </c>
      <c r="M19" s="2" t="s">
        <v>59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484">
        <v>13</v>
      </c>
      <c r="B20" s="109">
        <v>1</v>
      </c>
      <c r="C20">
        <v>13</v>
      </c>
      <c r="D20" s="122">
        <v>44839</v>
      </c>
      <c r="E20" s="2" t="s">
        <v>49</v>
      </c>
      <c r="F20" s="136" t="s">
        <v>0</v>
      </c>
      <c r="G20" s="2" t="s">
        <v>55</v>
      </c>
      <c r="H20" s="149"/>
      <c r="I20" s="2" t="s">
        <v>64</v>
      </c>
      <c r="K20" s="2" t="s">
        <v>51</v>
      </c>
      <c r="L20" t="s">
        <v>0</v>
      </c>
      <c r="M20" s="2" t="s">
        <v>58</v>
      </c>
      <c r="O20">
        <v>3</v>
      </c>
      <c r="P20" s="1" t="s">
        <v>1</v>
      </c>
      <c r="Q20">
        <v>3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84">
        <v>14</v>
      </c>
      <c r="B21" s="109">
        <v>1</v>
      </c>
      <c r="C21">
        <v>14</v>
      </c>
      <c r="D21" s="122">
        <v>44839</v>
      </c>
      <c r="E21" s="2" t="s">
        <v>49</v>
      </c>
      <c r="F21" s="136" t="s">
        <v>0</v>
      </c>
      <c r="G21" s="2" t="s">
        <v>55</v>
      </c>
      <c r="H21" s="149">
        <v>0</v>
      </c>
      <c r="I21" s="2" t="s">
        <v>64</v>
      </c>
      <c r="K21" s="2" t="s">
        <v>54</v>
      </c>
      <c r="L21" t="s">
        <v>0</v>
      </c>
      <c r="M21" s="2" t="s">
        <v>56</v>
      </c>
      <c r="O21">
        <v>1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84">
        <v>15</v>
      </c>
      <c r="B22" s="109">
        <v>1</v>
      </c>
      <c r="C22">
        <v>15</v>
      </c>
      <c r="D22" s="122">
        <v>44839</v>
      </c>
      <c r="E22" s="2" t="s">
        <v>49</v>
      </c>
      <c r="F22" s="136" t="s">
        <v>0</v>
      </c>
      <c r="G22" s="2" t="s">
        <v>55</v>
      </c>
      <c r="H22" s="149">
        <v>0</v>
      </c>
      <c r="I22" s="2" t="s">
        <v>64</v>
      </c>
      <c r="K22" s="2" t="s">
        <v>53</v>
      </c>
      <c r="L22" t="s">
        <v>0</v>
      </c>
      <c r="M22" s="2" t="s">
        <v>60</v>
      </c>
      <c r="O22">
        <v>5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84">
        <v>16</v>
      </c>
      <c r="B23" s="109">
        <v>1</v>
      </c>
      <c r="C23">
        <v>16</v>
      </c>
      <c r="D23" s="122">
        <v>44839</v>
      </c>
      <c r="E23" s="2" t="s">
        <v>49</v>
      </c>
      <c r="F23" s="136" t="s">
        <v>0</v>
      </c>
      <c r="G23" s="2" t="s">
        <v>55</v>
      </c>
      <c r="H23" s="149"/>
      <c r="I23" s="2" t="s">
        <v>64</v>
      </c>
      <c r="K23" s="2" t="s">
        <v>52</v>
      </c>
      <c r="L23" t="s">
        <v>0</v>
      </c>
      <c r="M23" s="2" t="s">
        <v>59</v>
      </c>
      <c r="O23">
        <v>4</v>
      </c>
      <c r="P23" s="1" t="s">
        <v>1</v>
      </c>
      <c r="Q23">
        <v>0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84">
        <v>17</v>
      </c>
      <c r="B24" s="109">
        <v>2</v>
      </c>
      <c r="C24">
        <v>1</v>
      </c>
      <c r="D24" s="122">
        <v>44844</v>
      </c>
      <c r="E24" s="2" t="s">
        <v>55</v>
      </c>
      <c r="F24" s="136" t="s">
        <v>0</v>
      </c>
      <c r="G24" s="2" t="s">
        <v>49</v>
      </c>
      <c r="H24" s="149">
        <v>0</v>
      </c>
      <c r="I24" s="2" t="s">
        <v>64</v>
      </c>
      <c r="K24" s="2" t="s">
        <v>59</v>
      </c>
      <c r="L24" t="s">
        <v>0</v>
      </c>
      <c r="M24" s="2" t="s">
        <v>51</v>
      </c>
      <c r="O24">
        <v>1</v>
      </c>
      <c r="P24" s="1" t="s">
        <v>1</v>
      </c>
      <c r="Q24">
        <v>8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84">
        <v>18</v>
      </c>
      <c r="B25" s="109">
        <v>2</v>
      </c>
      <c r="C25">
        <v>2</v>
      </c>
      <c r="D25" s="122">
        <v>44844</v>
      </c>
      <c r="E25" s="2" t="s">
        <v>55</v>
      </c>
      <c r="F25" s="136" t="s">
        <v>0</v>
      </c>
      <c r="G25" s="2" t="s">
        <v>49</v>
      </c>
      <c r="H25" s="149"/>
      <c r="I25" s="2" t="s">
        <v>64</v>
      </c>
      <c r="K25" s="2" t="s">
        <v>60</v>
      </c>
      <c r="L25" t="s">
        <v>0</v>
      </c>
      <c r="M25" s="2" t="s">
        <v>54</v>
      </c>
      <c r="O25">
        <v>7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84">
        <v>19</v>
      </c>
      <c r="B26" s="109">
        <v>2</v>
      </c>
      <c r="C26">
        <v>3</v>
      </c>
      <c r="D26" s="122">
        <v>44844</v>
      </c>
      <c r="E26" s="2" t="s">
        <v>55</v>
      </c>
      <c r="F26" s="136" t="s">
        <v>0</v>
      </c>
      <c r="G26" s="2" t="s">
        <v>49</v>
      </c>
      <c r="H26" s="149">
        <v>0</v>
      </c>
      <c r="I26" s="2" t="s">
        <v>64</v>
      </c>
      <c r="K26" s="2" t="s">
        <v>56</v>
      </c>
      <c r="L26" t="s">
        <v>0</v>
      </c>
      <c r="M26" s="2" t="s">
        <v>52</v>
      </c>
      <c r="O26">
        <v>2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84">
        <v>20</v>
      </c>
      <c r="B27" s="109">
        <v>2</v>
      </c>
      <c r="C27">
        <v>4</v>
      </c>
      <c r="D27" s="122">
        <v>44844</v>
      </c>
      <c r="E27" s="2" t="s">
        <v>55</v>
      </c>
      <c r="F27" s="136" t="s">
        <v>0</v>
      </c>
      <c r="G27" s="2" t="s">
        <v>49</v>
      </c>
      <c r="H27" s="149"/>
      <c r="I27" s="2" t="s">
        <v>64</v>
      </c>
      <c r="K27" s="2" t="s">
        <v>72</v>
      </c>
      <c r="L27" t="s">
        <v>0</v>
      </c>
      <c r="M27" s="2" t="s">
        <v>53</v>
      </c>
      <c r="O27">
        <v>6</v>
      </c>
      <c r="P27" s="1" t="s">
        <v>1</v>
      </c>
      <c r="Q27">
        <v>5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84">
        <v>21</v>
      </c>
      <c r="B28" s="109">
        <v>2</v>
      </c>
      <c r="C28">
        <v>5</v>
      </c>
      <c r="D28" s="122">
        <v>44844</v>
      </c>
      <c r="E28" s="2" t="s">
        <v>55</v>
      </c>
      <c r="F28" s="136" t="s">
        <v>0</v>
      </c>
      <c r="G28" s="2" t="s">
        <v>49</v>
      </c>
      <c r="H28" s="149">
        <v>0</v>
      </c>
      <c r="I28" s="2" t="s">
        <v>64</v>
      </c>
      <c r="K28" s="2" t="s">
        <v>60</v>
      </c>
      <c r="L28" t="s">
        <v>0</v>
      </c>
      <c r="M28" s="2" t="s">
        <v>51</v>
      </c>
      <c r="O28">
        <v>2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84">
        <v>22</v>
      </c>
      <c r="B29" s="109">
        <v>2</v>
      </c>
      <c r="C29">
        <v>6</v>
      </c>
      <c r="D29" s="122">
        <v>44844</v>
      </c>
      <c r="E29" s="2" t="s">
        <v>55</v>
      </c>
      <c r="F29" s="136" t="s">
        <v>0</v>
      </c>
      <c r="G29" s="2" t="s">
        <v>49</v>
      </c>
      <c r="H29" s="149"/>
      <c r="I29" s="2" t="s">
        <v>64</v>
      </c>
      <c r="K29" s="2" t="s">
        <v>56</v>
      </c>
      <c r="L29" t="s">
        <v>0</v>
      </c>
      <c r="M29" s="2" t="s">
        <v>54</v>
      </c>
      <c r="O29">
        <v>1</v>
      </c>
      <c r="P29" s="1" t="s">
        <v>1</v>
      </c>
      <c r="Q29">
        <v>1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84">
        <v>23</v>
      </c>
      <c r="B30" s="109">
        <v>2</v>
      </c>
      <c r="C30">
        <v>7</v>
      </c>
      <c r="D30" s="122">
        <v>44844</v>
      </c>
      <c r="E30" s="2" t="s">
        <v>55</v>
      </c>
      <c r="F30" s="136" t="s">
        <v>0</v>
      </c>
      <c r="G30" s="2" t="s">
        <v>49</v>
      </c>
      <c r="H30" s="149"/>
      <c r="I30" s="2" t="s">
        <v>64</v>
      </c>
      <c r="K30" s="2" t="s">
        <v>72</v>
      </c>
      <c r="L30" t="s">
        <v>0</v>
      </c>
      <c r="M30" s="2" t="s">
        <v>52</v>
      </c>
      <c r="O30">
        <v>4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84">
        <v>24</v>
      </c>
      <c r="B31" s="109">
        <v>2</v>
      </c>
      <c r="C31">
        <v>8</v>
      </c>
      <c r="D31" s="122">
        <v>44844</v>
      </c>
      <c r="E31" s="2" t="s">
        <v>55</v>
      </c>
      <c r="F31" s="136" t="s">
        <v>0</v>
      </c>
      <c r="G31" s="2" t="s">
        <v>49</v>
      </c>
      <c r="H31" s="149">
        <v>0</v>
      </c>
      <c r="I31" s="2" t="s">
        <v>64</v>
      </c>
      <c r="K31" s="2" t="s">
        <v>59</v>
      </c>
      <c r="L31" t="s">
        <v>0</v>
      </c>
      <c r="M31" s="2" t="s">
        <v>53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84">
        <v>25</v>
      </c>
      <c r="B32" s="109">
        <v>2</v>
      </c>
      <c r="C32">
        <v>9</v>
      </c>
      <c r="D32" s="122">
        <v>44844</v>
      </c>
      <c r="E32" s="2" t="s">
        <v>55</v>
      </c>
      <c r="F32" s="136" t="s">
        <v>0</v>
      </c>
      <c r="G32" s="2" t="s">
        <v>49</v>
      </c>
      <c r="H32" s="149">
        <v>0</v>
      </c>
      <c r="I32" s="2" t="s">
        <v>64</v>
      </c>
      <c r="K32" s="2" t="s">
        <v>72</v>
      </c>
      <c r="L32" t="s">
        <v>0</v>
      </c>
      <c r="M32" s="2" t="s">
        <v>54</v>
      </c>
      <c r="O32">
        <v>2</v>
      </c>
      <c r="P32" s="1" t="s">
        <v>1</v>
      </c>
      <c r="Q32">
        <v>3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84">
        <v>26</v>
      </c>
      <c r="B33" s="109">
        <v>2</v>
      </c>
      <c r="C33">
        <v>10</v>
      </c>
      <c r="D33" s="122">
        <v>44844</v>
      </c>
      <c r="E33" s="2" t="s">
        <v>55</v>
      </c>
      <c r="F33" s="136" t="s">
        <v>0</v>
      </c>
      <c r="G33" s="2" t="s">
        <v>49</v>
      </c>
      <c r="H33" s="149">
        <v>0</v>
      </c>
      <c r="I33" s="2" t="s">
        <v>64</v>
      </c>
      <c r="K33" s="2" t="s">
        <v>56</v>
      </c>
      <c r="L33" t="s">
        <v>0</v>
      </c>
      <c r="M33" s="2" t="s">
        <v>51</v>
      </c>
      <c r="O33">
        <v>3</v>
      </c>
      <c r="P33" s="1" t="s">
        <v>1</v>
      </c>
      <c r="Q33">
        <v>6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84">
        <v>27</v>
      </c>
      <c r="B34" s="109">
        <v>2</v>
      </c>
      <c r="C34">
        <v>11</v>
      </c>
      <c r="D34" s="122">
        <v>44844</v>
      </c>
      <c r="E34" s="2" t="s">
        <v>55</v>
      </c>
      <c r="F34" s="136" t="s">
        <v>0</v>
      </c>
      <c r="G34" s="2" t="s">
        <v>49</v>
      </c>
      <c r="H34" s="149"/>
      <c r="I34" s="2" t="s">
        <v>64</v>
      </c>
      <c r="K34" s="2" t="s">
        <v>60</v>
      </c>
      <c r="L34" t="s">
        <v>0</v>
      </c>
      <c r="M34" s="2" t="s">
        <v>53</v>
      </c>
      <c r="O34">
        <v>3</v>
      </c>
      <c r="P34" s="1" t="s">
        <v>1</v>
      </c>
      <c r="Q34">
        <v>3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84">
        <v>28</v>
      </c>
      <c r="B35" s="109">
        <v>2</v>
      </c>
      <c r="C35">
        <v>12</v>
      </c>
      <c r="D35" s="122">
        <v>44844</v>
      </c>
      <c r="E35" s="2" t="s">
        <v>55</v>
      </c>
      <c r="F35" s="136" t="s">
        <v>0</v>
      </c>
      <c r="G35" s="2" t="s">
        <v>49</v>
      </c>
      <c r="H35" s="149">
        <v>0</v>
      </c>
      <c r="I35" s="2" t="s">
        <v>64</v>
      </c>
      <c r="K35" s="2" t="s">
        <v>59</v>
      </c>
      <c r="L35" t="s">
        <v>0</v>
      </c>
      <c r="M35" s="2" t="s">
        <v>52</v>
      </c>
      <c r="O35">
        <v>4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84">
        <v>29</v>
      </c>
      <c r="B36" s="109">
        <v>2</v>
      </c>
      <c r="C36">
        <v>13</v>
      </c>
      <c r="D36" s="122">
        <v>44844</v>
      </c>
      <c r="E36" s="2" t="s">
        <v>55</v>
      </c>
      <c r="F36" s="136" t="s">
        <v>0</v>
      </c>
      <c r="G36" s="2" t="s">
        <v>49</v>
      </c>
      <c r="H36" s="149">
        <v>0</v>
      </c>
      <c r="I36" s="2" t="s">
        <v>64</v>
      </c>
      <c r="K36" s="2" t="s">
        <v>59</v>
      </c>
      <c r="L36" t="s">
        <v>0</v>
      </c>
      <c r="M36" s="2" t="s">
        <v>54</v>
      </c>
      <c r="O36">
        <v>1</v>
      </c>
      <c r="P36" s="1" t="s">
        <v>1</v>
      </c>
      <c r="Q36">
        <v>3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84">
        <v>30</v>
      </c>
      <c r="B37" s="109">
        <v>2</v>
      </c>
      <c r="C37">
        <v>14</v>
      </c>
      <c r="D37" s="122">
        <v>44844</v>
      </c>
      <c r="E37" s="2" t="s">
        <v>55</v>
      </c>
      <c r="F37" s="136" t="s">
        <v>0</v>
      </c>
      <c r="G37" s="2" t="s">
        <v>49</v>
      </c>
      <c r="H37" s="149"/>
      <c r="I37" s="2" t="s">
        <v>64</v>
      </c>
      <c r="K37" s="2" t="s">
        <v>72</v>
      </c>
      <c r="L37" t="s">
        <v>0</v>
      </c>
      <c r="M37" s="2" t="s">
        <v>51</v>
      </c>
      <c r="O37">
        <v>5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84">
        <v>31</v>
      </c>
      <c r="B38" s="109">
        <v>2</v>
      </c>
      <c r="C38">
        <v>15</v>
      </c>
      <c r="D38" s="122">
        <v>44844</v>
      </c>
      <c r="E38" s="2" t="s">
        <v>55</v>
      </c>
      <c r="F38" s="136" t="s">
        <v>0</v>
      </c>
      <c r="G38" s="2" t="s">
        <v>49</v>
      </c>
      <c r="H38" s="149">
        <v>0</v>
      </c>
      <c r="I38" s="2" t="s">
        <v>64</v>
      </c>
      <c r="K38" s="2" t="s">
        <v>56</v>
      </c>
      <c r="L38" t="s">
        <v>0</v>
      </c>
      <c r="M38" s="2" t="s">
        <v>53</v>
      </c>
      <c r="O38">
        <v>4</v>
      </c>
      <c r="P38" s="1" t="s">
        <v>1</v>
      </c>
      <c r="Q38">
        <v>8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84">
        <v>32</v>
      </c>
      <c r="B39" s="109">
        <v>2</v>
      </c>
      <c r="C39">
        <v>16</v>
      </c>
      <c r="D39" s="122">
        <v>44844</v>
      </c>
      <c r="E39" s="2" t="s">
        <v>55</v>
      </c>
      <c r="F39" s="136" t="s">
        <v>0</v>
      </c>
      <c r="G39" s="2" t="s">
        <v>49</v>
      </c>
      <c r="H39" s="149"/>
      <c r="I39" s="2" t="s">
        <v>64</v>
      </c>
      <c r="K39" s="2" t="s">
        <v>60</v>
      </c>
      <c r="L39" t="s">
        <v>0</v>
      </c>
      <c r="M39" s="2" t="s">
        <v>52</v>
      </c>
      <c r="O39">
        <v>7</v>
      </c>
      <c r="P39" s="1" t="s">
        <v>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66"/>
      <c r="B40" s="109"/>
      <c r="D40" s="122"/>
      <c r="E40" s="2"/>
      <c r="F40" s="136"/>
      <c r="G40" s="2"/>
      <c r="H40" s="149"/>
      <c r="I40" s="2"/>
      <c r="K40" s="2"/>
      <c r="M40" s="2"/>
      <c r="P40" s="1"/>
      <c r="S40">
        <f t="shared" si="3"/>
        <v>0</v>
      </c>
      <c r="T40">
        <f t="shared" si="4"/>
        <v>0</v>
      </c>
      <c r="U40">
        <f t="shared" si="5"/>
        <v>0</v>
      </c>
    </row>
    <row r="41" spans="1:21" ht="12.75">
      <c r="A41" s="466"/>
      <c r="B41" s="109"/>
      <c r="D41" s="122"/>
      <c r="E41" s="2"/>
      <c r="F41" s="136"/>
      <c r="G41" s="2"/>
      <c r="H41" s="149"/>
      <c r="I41" s="2"/>
      <c r="K41" s="2"/>
      <c r="M41" s="2"/>
      <c r="P41" s="1"/>
      <c r="S41">
        <f>IF(O41&gt;Q41,1,0)</f>
        <v>0</v>
      </c>
      <c r="T41">
        <f>IF(ISNUMBER(Q41),IF(O41=Q41,1,0),0)</f>
        <v>0</v>
      </c>
      <c r="U41">
        <f>IF(O41&lt;Q41,1,0)</f>
        <v>0</v>
      </c>
    </row>
    <row r="42" ht="12.75">
      <c r="A42" s="466"/>
    </row>
    <row r="43" ht="12.75">
      <c r="A43" s="466"/>
    </row>
    <row r="44" ht="12.75">
      <c r="A44" s="466"/>
    </row>
    <row r="45" ht="12.75">
      <c r="A45" s="466"/>
    </row>
    <row r="46" ht="12.75">
      <c r="A46" s="466"/>
    </row>
    <row r="47" ht="12.75">
      <c r="A47" s="466"/>
    </row>
    <row r="48" ht="12.75">
      <c r="A48" s="466"/>
    </row>
    <row r="49" ht="12.75">
      <c r="A49" s="466"/>
    </row>
    <row r="50" ht="12.75">
      <c r="A50" s="466"/>
    </row>
    <row r="51" ht="12.75">
      <c r="A51" s="466"/>
    </row>
    <row r="52" ht="12.75">
      <c r="A52" s="466"/>
    </row>
    <row r="53" ht="12.75">
      <c r="A53" s="466"/>
    </row>
    <row r="54" ht="12.75">
      <c r="A54" s="466"/>
    </row>
    <row r="55" ht="12.75">
      <c r="A55" s="466"/>
    </row>
  </sheetData>
  <sheetProtection/>
  <autoFilter ref="B7:Q41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5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27" t="s">
        <v>14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SUBTOTAL(9,J8:J25)</f>
        <v>26</v>
      </c>
      <c r="K4" s="92">
        <f>SUBTOTAL(9,K8:K25)</f>
        <v>12</v>
      </c>
      <c r="L4" s="92">
        <f>SUBTOTAL(9,L8:L25)</f>
        <v>26</v>
      </c>
      <c r="M4" s="92"/>
      <c r="N4" s="92"/>
      <c r="O4" s="92">
        <f>SUBTOTAL(9,O8:O25)</f>
        <v>64</v>
      </c>
      <c r="P4" s="92" t="s">
        <v>1</v>
      </c>
      <c r="Q4" s="92">
        <f>SUBTOTAL(9,Q8:Q25)</f>
        <v>64</v>
      </c>
      <c r="R4" s="92"/>
      <c r="S4" s="92">
        <f>SUBTOTAL(9,S8:S25)</f>
        <v>220</v>
      </c>
      <c r="T4" s="92" t="s">
        <v>1</v>
      </c>
      <c r="U4" s="92">
        <f>SUBTOTAL(9,U8:U25)</f>
        <v>220</v>
      </c>
      <c r="V4" s="92"/>
      <c r="W4" s="93">
        <f>SUBTOTAL(9,W8:W25)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31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85">
        <v>1</v>
      </c>
      <c r="B8" s="121">
        <v>1</v>
      </c>
      <c r="C8" t="s">
        <v>60</v>
      </c>
      <c r="D8" s="87">
        <v>44839</v>
      </c>
      <c r="E8" t="s">
        <v>55</v>
      </c>
      <c r="F8" s="86" t="s">
        <v>0</v>
      </c>
      <c r="G8" t="s">
        <v>49</v>
      </c>
      <c r="H8" t="s">
        <v>64</v>
      </c>
      <c r="J8">
        <v>3</v>
      </c>
      <c r="K8">
        <v>1</v>
      </c>
      <c r="L8">
        <v>0</v>
      </c>
      <c r="O8">
        <v>7</v>
      </c>
      <c r="P8" t="s">
        <v>1</v>
      </c>
      <c r="Q8">
        <v>1</v>
      </c>
      <c r="S8">
        <v>20</v>
      </c>
      <c r="T8" t="s">
        <v>1</v>
      </c>
      <c r="U8">
        <v>12</v>
      </c>
      <c r="W8">
        <v>8</v>
      </c>
    </row>
    <row r="9" spans="1:23" ht="12.75">
      <c r="A9" s="485">
        <v>2</v>
      </c>
      <c r="B9" s="121">
        <v>2</v>
      </c>
      <c r="C9" t="s">
        <v>51</v>
      </c>
      <c r="D9" s="87">
        <v>44844</v>
      </c>
      <c r="E9" t="s">
        <v>49</v>
      </c>
      <c r="F9" s="86" t="s">
        <v>0</v>
      </c>
      <c r="G9" t="s">
        <v>55</v>
      </c>
      <c r="H9" t="s">
        <v>64</v>
      </c>
      <c r="J9">
        <v>3</v>
      </c>
      <c r="K9">
        <v>0</v>
      </c>
      <c r="L9">
        <v>1</v>
      </c>
      <c r="O9">
        <v>6</v>
      </c>
      <c r="P9" t="s">
        <v>1</v>
      </c>
      <c r="Q9">
        <v>2</v>
      </c>
      <c r="S9">
        <v>21</v>
      </c>
      <c r="T9" t="s">
        <v>1</v>
      </c>
      <c r="U9">
        <v>11</v>
      </c>
      <c r="W9">
        <v>10</v>
      </c>
    </row>
    <row r="10" spans="1:23" ht="12.75">
      <c r="A10" s="485">
        <v>3</v>
      </c>
      <c r="B10" s="121">
        <v>1</v>
      </c>
      <c r="C10" t="s">
        <v>52</v>
      </c>
      <c r="D10" s="87">
        <v>44839</v>
      </c>
      <c r="E10" t="s">
        <v>49</v>
      </c>
      <c r="F10" s="86" t="s">
        <v>0</v>
      </c>
      <c r="G10" t="s">
        <v>55</v>
      </c>
      <c r="H10" t="s">
        <v>64</v>
      </c>
      <c r="J10">
        <v>2</v>
      </c>
      <c r="K10">
        <v>2</v>
      </c>
      <c r="L10">
        <v>0</v>
      </c>
      <c r="O10">
        <v>6</v>
      </c>
      <c r="P10" t="s">
        <v>1</v>
      </c>
      <c r="Q10">
        <v>2</v>
      </c>
      <c r="S10">
        <v>16</v>
      </c>
      <c r="T10" t="s">
        <v>1</v>
      </c>
      <c r="U10">
        <v>10</v>
      </c>
      <c r="W10">
        <v>6</v>
      </c>
    </row>
    <row r="11" spans="1:23" ht="12.75">
      <c r="A11" s="485">
        <v>4</v>
      </c>
      <c r="B11" s="121">
        <v>1</v>
      </c>
      <c r="C11" t="s">
        <v>53</v>
      </c>
      <c r="D11" s="87">
        <v>44839</v>
      </c>
      <c r="E11" t="s">
        <v>49</v>
      </c>
      <c r="F11" s="86" t="s">
        <v>0</v>
      </c>
      <c r="G11" t="s">
        <v>55</v>
      </c>
      <c r="H11" t="s">
        <v>64</v>
      </c>
      <c r="J11">
        <v>3</v>
      </c>
      <c r="K11">
        <v>0</v>
      </c>
      <c r="L11">
        <v>1</v>
      </c>
      <c r="O11">
        <v>6</v>
      </c>
      <c r="P11" t="s">
        <v>1</v>
      </c>
      <c r="Q11">
        <v>2</v>
      </c>
      <c r="S11">
        <v>13</v>
      </c>
      <c r="T11" t="s">
        <v>1</v>
      </c>
      <c r="U11">
        <v>8</v>
      </c>
      <c r="W11">
        <v>5</v>
      </c>
    </row>
    <row r="12" spans="1:23" ht="12.75">
      <c r="A12" s="485">
        <v>5</v>
      </c>
      <c r="B12" s="121">
        <v>2</v>
      </c>
      <c r="C12" t="s">
        <v>72</v>
      </c>
      <c r="D12" s="87">
        <v>44844</v>
      </c>
      <c r="E12" t="s">
        <v>55</v>
      </c>
      <c r="F12" s="86" t="s">
        <v>0</v>
      </c>
      <c r="G12" t="s">
        <v>49</v>
      </c>
      <c r="H12" t="s">
        <v>64</v>
      </c>
      <c r="J12">
        <v>3</v>
      </c>
      <c r="K12">
        <v>0</v>
      </c>
      <c r="L12">
        <v>1</v>
      </c>
      <c r="O12">
        <v>6</v>
      </c>
      <c r="P12" t="s">
        <v>1</v>
      </c>
      <c r="Q12">
        <v>2</v>
      </c>
      <c r="S12">
        <v>17</v>
      </c>
      <c r="T12" t="s">
        <v>1</v>
      </c>
      <c r="U12">
        <v>13</v>
      </c>
      <c r="W12">
        <v>4</v>
      </c>
    </row>
    <row r="13" spans="1:23" ht="12.75">
      <c r="A13" s="485">
        <v>6</v>
      </c>
      <c r="B13" s="121">
        <v>2</v>
      </c>
      <c r="C13" t="s">
        <v>60</v>
      </c>
      <c r="D13" s="87">
        <v>44844</v>
      </c>
      <c r="E13" t="s">
        <v>55</v>
      </c>
      <c r="F13" s="86" t="s">
        <v>0</v>
      </c>
      <c r="G13" t="s">
        <v>49</v>
      </c>
      <c r="H13" t="s">
        <v>64</v>
      </c>
      <c r="J13">
        <v>2</v>
      </c>
      <c r="K13">
        <v>1</v>
      </c>
      <c r="L13">
        <v>1</v>
      </c>
      <c r="O13">
        <v>5</v>
      </c>
      <c r="P13" t="s">
        <v>1</v>
      </c>
      <c r="Q13">
        <v>3</v>
      </c>
      <c r="S13">
        <v>19</v>
      </c>
      <c r="T13" t="s">
        <v>1</v>
      </c>
      <c r="U13">
        <v>8</v>
      </c>
      <c r="W13">
        <v>11</v>
      </c>
    </row>
    <row r="14" spans="1:23" ht="12.75">
      <c r="A14" s="485">
        <v>7</v>
      </c>
      <c r="B14" s="121">
        <v>2</v>
      </c>
      <c r="C14" t="s">
        <v>53</v>
      </c>
      <c r="D14" s="87">
        <v>44844</v>
      </c>
      <c r="E14" t="s">
        <v>49</v>
      </c>
      <c r="F14" s="86" t="s">
        <v>0</v>
      </c>
      <c r="G14" t="s">
        <v>55</v>
      </c>
      <c r="H14" t="s">
        <v>64</v>
      </c>
      <c r="J14">
        <v>2</v>
      </c>
      <c r="K14">
        <v>1</v>
      </c>
      <c r="L14">
        <v>1</v>
      </c>
      <c r="O14">
        <v>5</v>
      </c>
      <c r="P14" t="s">
        <v>1</v>
      </c>
      <c r="Q14">
        <v>3</v>
      </c>
      <c r="S14">
        <v>20</v>
      </c>
      <c r="T14" t="s">
        <v>1</v>
      </c>
      <c r="U14">
        <v>16</v>
      </c>
      <c r="W14">
        <v>4</v>
      </c>
    </row>
    <row r="15" spans="1:23" ht="12.75">
      <c r="A15" s="485">
        <v>8</v>
      </c>
      <c r="B15" s="121">
        <v>2</v>
      </c>
      <c r="C15" t="s">
        <v>54</v>
      </c>
      <c r="D15" s="87">
        <v>44844</v>
      </c>
      <c r="E15" t="s">
        <v>49</v>
      </c>
      <c r="F15" s="86" t="s">
        <v>0</v>
      </c>
      <c r="G15" t="s">
        <v>55</v>
      </c>
      <c r="H15" t="s">
        <v>64</v>
      </c>
      <c r="J15">
        <v>2</v>
      </c>
      <c r="K15">
        <v>1</v>
      </c>
      <c r="L15">
        <v>1</v>
      </c>
      <c r="O15">
        <v>5</v>
      </c>
      <c r="P15" t="s">
        <v>1</v>
      </c>
      <c r="Q15">
        <v>3</v>
      </c>
      <c r="S15">
        <v>8</v>
      </c>
      <c r="T15" t="s">
        <v>1</v>
      </c>
      <c r="U15">
        <v>11</v>
      </c>
      <c r="W15">
        <v>-3</v>
      </c>
    </row>
    <row r="16" spans="1:23" ht="12.75">
      <c r="A16" s="485">
        <v>9</v>
      </c>
      <c r="B16" s="121">
        <v>1</v>
      </c>
      <c r="C16" t="s">
        <v>54</v>
      </c>
      <c r="D16" s="87">
        <v>44839</v>
      </c>
      <c r="E16" t="s">
        <v>49</v>
      </c>
      <c r="F16" s="86" t="s">
        <v>0</v>
      </c>
      <c r="G16" t="s">
        <v>55</v>
      </c>
      <c r="H16" t="s">
        <v>64</v>
      </c>
      <c r="J16">
        <v>2</v>
      </c>
      <c r="K16">
        <v>0</v>
      </c>
      <c r="L16">
        <v>2</v>
      </c>
      <c r="O16">
        <v>4</v>
      </c>
      <c r="P16" t="s">
        <v>1</v>
      </c>
      <c r="Q16">
        <v>4</v>
      </c>
      <c r="S16">
        <v>13</v>
      </c>
      <c r="T16" t="s">
        <v>1</v>
      </c>
      <c r="U16">
        <v>13</v>
      </c>
      <c r="W16">
        <v>0</v>
      </c>
    </row>
    <row r="17" spans="1:23" ht="12.75">
      <c r="A17" s="485">
        <v>10</v>
      </c>
      <c r="B17" s="121">
        <v>1</v>
      </c>
      <c r="C17" t="s">
        <v>51</v>
      </c>
      <c r="D17" s="87">
        <v>44839</v>
      </c>
      <c r="E17" t="s">
        <v>49</v>
      </c>
      <c r="F17" s="86" t="s">
        <v>0</v>
      </c>
      <c r="G17" t="s">
        <v>55</v>
      </c>
      <c r="H17" t="s">
        <v>64</v>
      </c>
      <c r="J17">
        <v>1</v>
      </c>
      <c r="K17">
        <v>2</v>
      </c>
      <c r="L17">
        <v>1</v>
      </c>
      <c r="O17">
        <v>4</v>
      </c>
      <c r="P17" t="s">
        <v>1</v>
      </c>
      <c r="Q17">
        <v>4</v>
      </c>
      <c r="S17">
        <v>15</v>
      </c>
      <c r="T17" t="s">
        <v>1</v>
      </c>
      <c r="U17">
        <v>16</v>
      </c>
      <c r="W17">
        <v>-1</v>
      </c>
    </row>
    <row r="18" spans="1:23" ht="12.75">
      <c r="A18" s="485">
        <v>11</v>
      </c>
      <c r="B18" s="121">
        <v>2</v>
      </c>
      <c r="C18" t="s">
        <v>52</v>
      </c>
      <c r="D18" s="87">
        <v>44844</v>
      </c>
      <c r="E18" t="s">
        <v>49</v>
      </c>
      <c r="F18" s="86" t="s">
        <v>0</v>
      </c>
      <c r="G18" t="s">
        <v>55</v>
      </c>
      <c r="H18" t="s">
        <v>64</v>
      </c>
      <c r="J18">
        <v>2</v>
      </c>
      <c r="K18">
        <v>0</v>
      </c>
      <c r="L18">
        <v>2</v>
      </c>
      <c r="O18">
        <v>4</v>
      </c>
      <c r="P18" t="s">
        <v>1</v>
      </c>
      <c r="Q18">
        <v>4</v>
      </c>
      <c r="S18">
        <v>12</v>
      </c>
      <c r="T18" t="s">
        <v>1</v>
      </c>
      <c r="U18">
        <v>17</v>
      </c>
      <c r="W18">
        <v>-5</v>
      </c>
    </row>
    <row r="19" spans="1:23" ht="12.75">
      <c r="A19" s="485">
        <v>12</v>
      </c>
      <c r="B19" s="121">
        <v>1</v>
      </c>
      <c r="C19" t="s">
        <v>56</v>
      </c>
      <c r="D19" s="87">
        <v>44839</v>
      </c>
      <c r="E19" t="s">
        <v>55</v>
      </c>
      <c r="F19" s="86" t="s">
        <v>0</v>
      </c>
      <c r="G19" t="s">
        <v>49</v>
      </c>
      <c r="H19" t="s">
        <v>64</v>
      </c>
      <c r="J19">
        <v>1</v>
      </c>
      <c r="K19">
        <v>1</v>
      </c>
      <c r="L19">
        <v>2</v>
      </c>
      <c r="O19">
        <v>3</v>
      </c>
      <c r="P19" t="s">
        <v>1</v>
      </c>
      <c r="Q19">
        <v>5</v>
      </c>
      <c r="S19">
        <v>10</v>
      </c>
      <c r="T19" t="s">
        <v>1</v>
      </c>
      <c r="U19">
        <v>10</v>
      </c>
      <c r="W19">
        <v>0</v>
      </c>
    </row>
    <row r="20" spans="1:23" ht="12.75">
      <c r="A20" s="485">
        <v>13</v>
      </c>
      <c r="B20" s="121">
        <v>1</v>
      </c>
      <c r="C20" t="s">
        <v>59</v>
      </c>
      <c r="D20" s="87">
        <v>44839</v>
      </c>
      <c r="E20" t="s">
        <v>55</v>
      </c>
      <c r="F20" s="86" t="s">
        <v>0</v>
      </c>
      <c r="G20" t="s">
        <v>49</v>
      </c>
      <c r="H20" t="s">
        <v>64</v>
      </c>
      <c r="J20">
        <v>0</v>
      </c>
      <c r="K20">
        <v>1</v>
      </c>
      <c r="L20">
        <v>3</v>
      </c>
      <c r="O20">
        <v>1</v>
      </c>
      <c r="P20" t="s">
        <v>1</v>
      </c>
      <c r="Q20">
        <v>7</v>
      </c>
      <c r="S20">
        <v>7</v>
      </c>
      <c r="T20" t="s">
        <v>1</v>
      </c>
      <c r="U20">
        <v>15</v>
      </c>
      <c r="W20">
        <v>-8</v>
      </c>
    </row>
    <row r="21" spans="1:23" ht="12.75">
      <c r="A21" s="485">
        <v>14</v>
      </c>
      <c r="B21" s="121">
        <v>2</v>
      </c>
      <c r="C21" t="s">
        <v>56</v>
      </c>
      <c r="D21" s="87">
        <v>44844</v>
      </c>
      <c r="E21" t="s">
        <v>55</v>
      </c>
      <c r="F21" s="86" t="s">
        <v>0</v>
      </c>
      <c r="G21" t="s">
        <v>49</v>
      </c>
      <c r="H21" t="s">
        <v>64</v>
      </c>
      <c r="J21">
        <v>0</v>
      </c>
      <c r="K21">
        <v>1</v>
      </c>
      <c r="L21">
        <v>3</v>
      </c>
      <c r="O21">
        <v>1</v>
      </c>
      <c r="P21" t="s">
        <v>1</v>
      </c>
      <c r="Q21">
        <v>7</v>
      </c>
      <c r="S21">
        <v>10</v>
      </c>
      <c r="T21" t="s">
        <v>1</v>
      </c>
      <c r="U21">
        <v>19</v>
      </c>
      <c r="W21">
        <v>-9</v>
      </c>
    </row>
    <row r="22" spans="1:23" ht="12.75">
      <c r="A22" s="485">
        <v>15</v>
      </c>
      <c r="B22" s="121">
        <v>1</v>
      </c>
      <c r="C22" t="s">
        <v>58</v>
      </c>
      <c r="D22" s="87">
        <v>44839</v>
      </c>
      <c r="E22" t="s">
        <v>55</v>
      </c>
      <c r="F22" s="86" t="s">
        <v>0</v>
      </c>
      <c r="G22" t="s">
        <v>49</v>
      </c>
      <c r="H22" t="s">
        <v>64</v>
      </c>
      <c r="J22">
        <v>0</v>
      </c>
      <c r="K22">
        <v>1</v>
      </c>
      <c r="L22">
        <v>3</v>
      </c>
      <c r="O22">
        <v>1</v>
      </c>
      <c r="P22" t="s">
        <v>1</v>
      </c>
      <c r="Q22">
        <v>7</v>
      </c>
      <c r="S22">
        <v>10</v>
      </c>
      <c r="T22" t="s">
        <v>1</v>
      </c>
      <c r="U22">
        <v>20</v>
      </c>
      <c r="W22">
        <v>-10</v>
      </c>
    </row>
    <row r="23" spans="1:23" ht="12.75">
      <c r="A23" s="485">
        <v>16</v>
      </c>
      <c r="B23" s="121">
        <v>2</v>
      </c>
      <c r="C23" t="s">
        <v>59</v>
      </c>
      <c r="D23" s="87">
        <v>44844</v>
      </c>
      <c r="E23" t="s">
        <v>55</v>
      </c>
      <c r="F23" s="86" t="s">
        <v>0</v>
      </c>
      <c r="G23" t="s">
        <v>49</v>
      </c>
      <c r="H23" t="s">
        <v>64</v>
      </c>
      <c r="J23">
        <v>0</v>
      </c>
      <c r="K23">
        <v>0</v>
      </c>
      <c r="L23">
        <v>4</v>
      </c>
      <c r="O23">
        <v>0</v>
      </c>
      <c r="P23" t="s">
        <v>1</v>
      </c>
      <c r="Q23">
        <v>8</v>
      </c>
      <c r="S23">
        <v>9</v>
      </c>
      <c r="T23" t="s">
        <v>1</v>
      </c>
      <c r="U23">
        <v>21</v>
      </c>
      <c r="W23">
        <v>-12</v>
      </c>
    </row>
    <row r="24" spans="2:6" ht="12.75">
      <c r="B24" s="121"/>
      <c r="D24" s="87"/>
      <c r="E24"/>
      <c r="F24" s="86"/>
    </row>
    <row r="25" spans="2:6" ht="12.75">
      <c r="B25" s="121"/>
      <c r="D25" s="87"/>
      <c r="E25"/>
      <c r="F25" s="86"/>
    </row>
  </sheetData>
  <sheetProtection/>
  <autoFilter ref="B7:W25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 Ost (Saison 2021/22)</dc:title>
  <dc:subject/>
  <dc:creator>DTKV</dc:creator>
  <cp:keywords/>
  <dc:description/>
  <cp:lastModifiedBy>André B.</cp:lastModifiedBy>
  <cp:lastPrinted>2023-12-08T18:17:13Z</cp:lastPrinted>
  <dcterms:created xsi:type="dcterms:W3CDTF">2000-11-14T09:05:19Z</dcterms:created>
  <dcterms:modified xsi:type="dcterms:W3CDTF">2023-12-08T18:17:39Z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