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4305" windowWidth="15330" windowHeight="4365" tabRatio="864" firstSheet="3" activeTab="9"/>
  </bookViews>
  <sheets>
    <sheet name="Eingabemaske" sheetId="1" r:id="rId1"/>
    <sheet name="Kader" sheetId="2" r:id="rId2"/>
    <sheet name="Spielplan" sheetId="3" r:id="rId3"/>
    <sheet name="Mannschaftsspiele" sheetId="4" r:id="rId4"/>
    <sheet name="Mannschaftsstatistik Gesamt" sheetId="5" r:id="rId5"/>
    <sheet name="Einzelergebnisse" sheetId="6" r:id="rId6"/>
    <sheet name="Einzelstatistik pro Clubkampf" sheetId="7" r:id="rId7"/>
    <sheet name="Einzelstatistik" sheetId="8" r:id="rId8"/>
    <sheet name="Spielprotokoll" sheetId="9" r:id="rId9"/>
    <sheet name="Druckseite" sheetId="10" r:id="rId10"/>
    <sheet name="Kreuztabelle" sheetId="11" r:id="rId11"/>
    <sheet name="DTKV_Homepage" sheetId="12" r:id="rId12"/>
    <sheet name="Datenbank" sheetId="13" state="hidden" r:id="rId13"/>
  </sheets>
  <definedNames>
    <definedName name="_xlnm._FilterDatabase" localSheetId="5" hidden="1">'Einzelergebnisse'!$B$7:$Q$249</definedName>
    <definedName name="_xlnm._FilterDatabase" localSheetId="7" hidden="1">'Einzelstatistik'!$B$7:$Z$42</definedName>
    <definedName name="_xlnm._FilterDatabase" localSheetId="6" hidden="1">'Einzelstatistik pro Clubkampf'!$B$7:$W$129</definedName>
    <definedName name="_xlnm._FilterDatabase" localSheetId="3" hidden="1">'Mannschaftsspiele'!$B$7:$T$24</definedName>
    <definedName name="_xlnm._FilterDatabase" localSheetId="4" hidden="1">'Mannschaftsstatistik Gesamt'!$B$7:$AD$15</definedName>
    <definedName name="Auswertung1_Einzelergebnisse" localSheetId="1">#REF!</definedName>
    <definedName name="Auswertung1_Einzelergebnisse">'Einzelergebnisse'!$S$8:$S$249</definedName>
    <definedName name="Auswertung1_Mannschaftsspiele" localSheetId="1">#REF!</definedName>
    <definedName name="Auswertung1_Mannschaftsspiele">'Mannschaftsspiele'!$V$8:$V$24</definedName>
    <definedName name="Auswertung2_Einzelergebnisse" localSheetId="1">#REF!</definedName>
    <definedName name="Auswertung2_Einzelergebnisse">'Einzelergebnisse'!$T$8:$T$249</definedName>
    <definedName name="Auswertung2_Mannschaftsspiele" localSheetId="1">#REF!</definedName>
    <definedName name="Auswertung2_Mannschaftsspiele">'Mannschaftsspiele'!$W$8:$W$24</definedName>
    <definedName name="Auswertung3_Einzelergebnisse" localSheetId="1">#REF!</definedName>
    <definedName name="Auswertung3_Einzelergebnisse">'Einzelergebnisse'!$U$8:$U$249</definedName>
    <definedName name="Auswertung3_Mannschaftsspiele" localSheetId="1">#REF!</definedName>
    <definedName name="Auswertung3_Mannschaftsspiele">'Mannschaftsspiele'!$X$8:$X$24</definedName>
    <definedName name="_xlnm.Print_Area" localSheetId="1">'Kader'!$A$1:$C$126</definedName>
    <definedName name="_xlnm.Print_Titles" localSheetId="5">'Einzelergebnisse'!$1:$6</definedName>
    <definedName name="_xlnm.Print_Titles" localSheetId="7">'Einzelstatistik'!$1:$7</definedName>
    <definedName name="_xlnm.Print_Titles" localSheetId="6">'Einzelstatistik pro Clubkampf'!$1:$6</definedName>
    <definedName name="_xlnm.Print_Titles" localSheetId="1">'Kader'!$1:$20</definedName>
    <definedName name="_xlnm.Print_Titles" localSheetId="3">'Mannschaftsspiele'!$1:$5</definedName>
    <definedName name="Mannschaft_Einzelergebnisse1" localSheetId="1">#REF!</definedName>
    <definedName name="Mannschaft_Einzelergebnisse1">'Einzelergebnisse'!$E$8:$E$249</definedName>
    <definedName name="Mannschaft_Einzelergebnisse2" localSheetId="1">#REF!</definedName>
    <definedName name="Mannschaft_Einzelergebnisse2">'Einzelergebnisse'!$G$8:$G$249</definedName>
    <definedName name="Mannschaft_Mannschaftsspiele1" localSheetId="1">#REF!</definedName>
    <definedName name="Mannschaft_Mannschaftsspiele1">'Mannschaftsspiele'!$F$8:$F$24</definedName>
    <definedName name="Mannschaft_Mannschaftsspiele2" localSheetId="1">#REF!</definedName>
    <definedName name="Mannschaft_Mannschaftsspiele2">'Mannschaftsspiele'!$H$8:$H$24</definedName>
    <definedName name="Namen_Einzelergebnisse" localSheetId="1">#REF!</definedName>
    <definedName name="Namen_Einzelergebnisse">'Einzelergebnisse'!$K$8:$K$249</definedName>
    <definedName name="Namen_Einzelergebnisse1" localSheetId="1">#REF!</definedName>
    <definedName name="Namen_Einzelergebnisse1">'Einzelergebnisse'!$K$8:$K$249</definedName>
    <definedName name="Namen_Einzelergebnisse2" localSheetId="1">#REF!</definedName>
    <definedName name="Namen_Einzelergebnisse2">'Einzelergebnisse'!$M$8:$M$249</definedName>
    <definedName name="Nummer_Einzelergebnisse" localSheetId="1">#REF!</definedName>
    <definedName name="Nummer_Einzelergebnisse">'Einzelergebnisse'!$B$8:$B$249</definedName>
    <definedName name="Punkte1_Mannschaftsspiele" localSheetId="1">#REF!</definedName>
    <definedName name="Punkte1_Mannschaftsspiele">'Mannschaftsspiele'!$L$8:$L$24</definedName>
    <definedName name="Punkte2_Mannschaftsspiele" localSheetId="1">#REF!</definedName>
    <definedName name="Punkte2_Mannschaftsspiele">'Mannschaftsspiele'!$N$8:$N$24</definedName>
    <definedName name="Sasion_Einzelergebnisse" localSheetId="1">#REF!</definedName>
    <definedName name="Sasion_Einzelergebnisse">'Einzelergebnisse'!$I$8:$I$249</definedName>
    <definedName name="Sasion_Mannschaftsspiele" localSheetId="1">#REF!</definedName>
    <definedName name="Sasion_Mannschaftsspiele">'Mannschaftsspiele'!$I$8:$I$24</definedName>
    <definedName name="Tabelle1_einzel_club" localSheetId="1">#REF!</definedName>
    <definedName name="Tabelle1_einzel_club">'Einzelstatistik pro Clubkampf'!$B$8:$W$129</definedName>
    <definedName name="Tabelle1_einzel_gesamt" localSheetId="11">#REF!</definedName>
    <definedName name="Tabelle1_einzel_gesamt" localSheetId="7">'Einzelstatistik'!$B$8:$T$42</definedName>
    <definedName name="Tabelle1_einzel_gesamt" localSheetId="4">'Mannschaftsstatistik Gesamt'!$B$8:$V$15</definedName>
    <definedName name="Tabelle1_einzel_gesamt">#REF!</definedName>
    <definedName name="Tabelle1_einzel_saison" localSheetId="1">#REF!</definedName>
    <definedName name="Tabelle1_einzel_saison">'Einzelstatistik'!$B$8:$Z$42</definedName>
    <definedName name="Tabelle1_einzel_sasion" localSheetId="1">#REF!</definedName>
    <definedName name="Tabelle1_einzel_sasion">'Einzelstatistik'!$B$8:$Z$42</definedName>
    <definedName name="Tabelle1_Einzelergebnisse" localSheetId="1">#REF!</definedName>
    <definedName name="Tabelle1_Einzelergebnisse">'Einzelergebnisse'!$B$8:$Q$249</definedName>
    <definedName name="Tabelle1_mannschaft" localSheetId="1">#REF!</definedName>
    <definedName name="Tabelle1_mannschaft">'Mannschaftsspiele'!$B$8:$T$24</definedName>
    <definedName name="Tabelle1_mannschaft_gesamt" localSheetId="1">#REF!</definedName>
    <definedName name="Tabelle1_mannschaft_gesamt">'Mannschaftsstatistik Gesamt'!$B$8:$AD$15</definedName>
    <definedName name="Tabelle1_mannschaft_saison" localSheetId="11">#REF!</definedName>
    <definedName name="Tabelle1_mannschaft_saison">#REF!</definedName>
    <definedName name="Tore1_Einzelergebnisse" localSheetId="1">#REF!</definedName>
    <definedName name="Tore1_Einzelergebnisse">'Einzelergebnisse'!$O$8:$O$249</definedName>
    <definedName name="Tore1_Mannschaftsspiele" localSheetId="1">#REF!</definedName>
    <definedName name="Tore1_Mannschaftsspiele">'Mannschaftsspiele'!$P$8:$P$24</definedName>
    <definedName name="Tore2_Einzelergebnisse" localSheetId="1">#REF!</definedName>
    <definedName name="Tore2_Einzelergebnisse">'Einzelergebnisse'!$Q$8:$Q$249</definedName>
    <definedName name="Tore2_Mannschaftsspiele" localSheetId="1">#REF!</definedName>
    <definedName name="Tore2_Mannschaftsspiele">'Mannschaftsspiele'!$R$8:$R$24</definedName>
  </definedNames>
  <calcPr fullCalcOnLoad="1"/>
</workbook>
</file>

<file path=xl/sharedStrings.xml><?xml version="1.0" encoding="utf-8"?>
<sst xmlns="http://schemas.openxmlformats.org/spreadsheetml/2006/main" count="4120" uniqueCount="232">
  <si>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</si>
  <si>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</si>
  <si>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</si>
  <si>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</si>
  <si>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</si>
  <si>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</si>
  <si>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</si>
  <si>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</si>
  <si>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</si>
  <si>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</si>
  <si>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</si>
  <si>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</si>
  <si>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</si>
  <si>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</si>
  <si>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</si>
  <si>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</si>
  <si>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</si>
  <si>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</si>
  <si>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</si>
  <si>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</si>
  <si>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</si>
  <si>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</si>
  <si>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</si>
  <si>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</si>
  <si>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</si>
  <si>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</si>
  <si>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</si>
  <si>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</si>
  <si>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</si>
  <si>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</si>
  <si>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</si>
  <si>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</si>
  <si>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</si>
  <si>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</si>
  <si>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||</t>
  </si>
  <si>
    <t>Pl.</t>
  </si>
  <si>
    <t xml:space="preserve">Verein         </t>
  </si>
  <si>
    <t>Sp.</t>
  </si>
  <si>
    <t>G</t>
  </si>
  <si>
    <t>V</t>
  </si>
  <si>
    <t xml:space="preserve">Tore  </t>
  </si>
  <si>
    <t xml:space="preserve">Diff. </t>
  </si>
  <si>
    <t>Sp.-Pkte</t>
  </si>
  <si>
    <t>|</t>
  </si>
  <si>
    <t>1.</t>
  </si>
  <si>
    <t>2.</t>
  </si>
  <si>
    <t>3.</t>
  </si>
  <si>
    <t>4.</t>
  </si>
  <si>
    <t>5.</t>
  </si>
  <si>
    <t>6.</t>
  </si>
  <si>
    <t>\\</t>
  </si>
  <si>
    <t>Platz 1 berechtigt zum Aufstieg in die 2. Bundesliga.\\</t>
  </si>
  <si>
    <t>Anleitung: Markieren der Zellen mit Inhalt (Zelle A5 bis AA22 – evtl. vergrößern falls Text hinzugefügt wurde).
Menü Bearbeiten – Kopieren klicken (in die Zwischenablage kopieren).
Öffnen der DTKV-Homepage: Seite zum Bearbeiten der Tabelle öffnen. Alten Text löschen komplett aus dem Textfeld entfernen. Neuen Text aus der Zwischenablage einfügen (STRG + V).
OK klicken -&gt; Tabelle ist aktualisiert.</t>
  </si>
  <si>
    <t>DTKV -  Bundesspielleiter</t>
  </si>
  <si>
    <t>Deutscher Tipp-Kick Verband</t>
  </si>
  <si>
    <t>Bundesspielleiter</t>
  </si>
  <si>
    <t>Christian Lorenzen</t>
  </si>
  <si>
    <t>Plaßstr. 16 / 14165 Berlin</t>
  </si>
  <si>
    <t>Tel.: 030 / 815 51 30 / 0177 / 815 27 55</t>
  </si>
  <si>
    <t xml:space="preserve">E-Mail: </t>
  </si>
  <si>
    <t>mailto:christian.lorenzen@reemtsma.de</t>
  </si>
  <si>
    <t>DTKV Sektion Ost</t>
  </si>
  <si>
    <t>Vereins - Adresse</t>
  </si>
  <si>
    <t>Kader</t>
  </si>
  <si>
    <t>Teamkoordinator</t>
  </si>
  <si>
    <t>Strasse</t>
  </si>
  <si>
    <t>Ort</t>
  </si>
  <si>
    <t>Telefon</t>
  </si>
  <si>
    <t>Handy</t>
  </si>
  <si>
    <t>E-Mail</t>
  </si>
  <si>
    <t>Name Mannschaft</t>
  </si>
  <si>
    <t>Name Verein</t>
  </si>
  <si>
    <t>Koordination Nord</t>
  </si>
  <si>
    <t>Sektionsleiter Nord</t>
  </si>
  <si>
    <t>Oliver Wegener</t>
  </si>
  <si>
    <t>Oliver Schell</t>
  </si>
  <si>
    <t>Jens Kruse</t>
  </si>
  <si>
    <t>Ulmenweg 13</t>
  </si>
  <si>
    <t>27474 Cuxhaven</t>
  </si>
  <si>
    <t xml:space="preserve"> </t>
  </si>
  <si>
    <t>Tel.: 04721 - 65133</t>
  </si>
  <si>
    <t>Feldstraße 251</t>
  </si>
  <si>
    <t>24106 Kiel</t>
  </si>
  <si>
    <t>25364 Bokel</t>
  </si>
  <si>
    <t>Buschkamp 16</t>
  </si>
  <si>
    <t>Tel.: 04127 - 977 511</t>
  </si>
  <si>
    <t>Tel.: 0431 - 804 912</t>
  </si>
  <si>
    <t>olliwegener@gmx.de</t>
  </si>
  <si>
    <t>schell17@web.de</t>
  </si>
  <si>
    <t>jens-kruse@freenet.de</t>
  </si>
  <si>
    <t>TFG 80 Buxtehude</t>
  </si>
  <si>
    <r>
      <t xml:space="preserve">Adressen und Kadermeldungen </t>
    </r>
    <r>
      <rPr>
        <b/>
        <sz val="12"/>
        <color indexed="10"/>
        <rFont val="Arial"/>
        <family val="2"/>
      </rPr>
      <t>Verbandsliga Nord 2011/12</t>
    </r>
  </si>
  <si>
    <t>TKG Wolfsburg II</t>
  </si>
  <si>
    <t>TFG 38 Hildesheim III</t>
  </si>
  <si>
    <t>TKV Jerze III</t>
  </si>
  <si>
    <t>Pegasus Hannover II</t>
  </si>
  <si>
    <t>Delligser SC</t>
  </si>
  <si>
    <t>HERDAN, Hauke</t>
  </si>
  <si>
    <t>HERDAN, Heinz</t>
  </si>
  <si>
    <t>JOHANNSEN, Guido</t>
  </si>
  <si>
    <t>JOHANNSEN, Lennart</t>
  </si>
  <si>
    <t>NEUMANN, Sören</t>
  </si>
  <si>
    <t>KÜSTER, Marcel</t>
  </si>
  <si>
    <t>LEMKE, Michael</t>
  </si>
  <si>
    <t>STOCK, Boris</t>
  </si>
  <si>
    <t>SITTINIERI, Marco</t>
  </si>
  <si>
    <t>THIELE, Thomas</t>
  </si>
  <si>
    <t>GERKE, Oliver</t>
  </si>
  <si>
    <t>GRÄMMEL, Melanie</t>
  </si>
  <si>
    <t>IHME, Christoph</t>
  </si>
  <si>
    <t>WITTE, Klaudia</t>
  </si>
  <si>
    <t>ALTMANN, Marco</t>
  </si>
  <si>
    <t>HELDT, Daniel</t>
  </si>
  <si>
    <t>NIEGEL, Andre</t>
  </si>
  <si>
    <t>OTTO, Daniel</t>
  </si>
  <si>
    <t>BEHREND, Michael</t>
  </si>
  <si>
    <t>HORN, Adrian</t>
  </si>
  <si>
    <t>NETZEL, Klaus</t>
  </si>
  <si>
    <t>PLUMHOFF, Heinz</t>
  </si>
  <si>
    <t>STRUBE, Maximilian</t>
  </si>
  <si>
    <t>BARTEN, Jörg</t>
  </si>
  <si>
    <t>GÜNTHER, Danny</t>
  </si>
  <si>
    <t>LINNEMANN, Sven</t>
  </si>
  <si>
    <t>SCHMIEDING, Ralf</t>
  </si>
  <si>
    <t>SCHOTMANN, Arndt</t>
  </si>
  <si>
    <t>SLUZALEK, Ralf</t>
  </si>
  <si>
    <t>Guido Johannsen</t>
  </si>
  <si>
    <t>Podendorfer Weg 1 B</t>
  </si>
  <si>
    <t>21647 Moisburg</t>
  </si>
  <si>
    <t>04165 - 1347</t>
  </si>
  <si>
    <t>0171 - 311 5354</t>
  </si>
  <si>
    <t>g.johannsen@t-online.de</t>
  </si>
  <si>
    <t>Marcel Küster</t>
  </si>
  <si>
    <t>Bonhoefferstr. 3</t>
  </si>
  <si>
    <t>38444 Wolfsburg</t>
  </si>
  <si>
    <t>0170 - 5200 986</t>
  </si>
  <si>
    <t>m-kuester@gmx.net</t>
  </si>
  <si>
    <t>Daniel Otto</t>
  </si>
  <si>
    <t>Schützenallee 49</t>
  </si>
  <si>
    <t>31114 Hildesheim</t>
  </si>
  <si>
    <t>0175 - 850 4317</t>
  </si>
  <si>
    <t>danielotto@t-online.de</t>
  </si>
  <si>
    <t>Andreas Hofert</t>
  </si>
  <si>
    <t>Eichholz 85</t>
  </si>
  <si>
    <t>31139 Hildesheim</t>
  </si>
  <si>
    <t>05121 - 31447</t>
  </si>
  <si>
    <t>0172 - 1896 484</t>
  </si>
  <si>
    <t>Klaus Netzel</t>
  </si>
  <si>
    <t>Große Barlinge 34</t>
  </si>
  <si>
    <t>30171 Hannover</t>
  </si>
  <si>
    <t>0511 - 310 6949</t>
  </si>
  <si>
    <t>0173 - 203 6665</t>
  </si>
  <si>
    <t>dA.k.netzel@gmx.de</t>
  </si>
  <si>
    <t>Arndt Schotmann</t>
  </si>
  <si>
    <t>August-Reuter-Str. 4</t>
  </si>
  <si>
    <t>31073 Delligsen</t>
  </si>
  <si>
    <t>05187 - 304 9951</t>
  </si>
  <si>
    <t>0171 - 689 3552</t>
  </si>
  <si>
    <t>aschotmann@aol.com</t>
  </si>
  <si>
    <t>Staffelleiter VL Nord</t>
  </si>
  <si>
    <t>dreihofis@t-online.de</t>
  </si>
  <si>
    <t>!! Verbandsliga Nord 2011/12</t>
  </si>
  <si>
    <t>Verbandsliga Nord 2011/12</t>
  </si>
  <si>
    <t>Spielplan Verbandsliga Nord 2011/12</t>
  </si>
  <si>
    <t>Heimmannschaft</t>
  </si>
  <si>
    <t>Gastmannschaft</t>
  </si>
  <si>
    <t>1. Runde - Spiele vom 15.08.2011 bis 15.01.2012</t>
  </si>
  <si>
    <t>2. Runde - Spiele vom 16.01.2012 bis 15.06.2012</t>
  </si>
  <si>
    <t>11:21</t>
  </si>
  <si>
    <t>57:80</t>
  </si>
  <si>
    <t>11:21 57:80</t>
  </si>
  <si>
    <t>21:11 80:57</t>
  </si>
  <si>
    <t>SCHOTMANN, Greta (N)</t>
  </si>
  <si>
    <t>29:3</t>
  </si>
  <si>
    <t>95:39</t>
  </si>
  <si>
    <t>29:3 95:39</t>
  </si>
  <si>
    <t>3:29 39:95</t>
  </si>
  <si>
    <t>93:35</t>
  </si>
  <si>
    <t>29:3 93:35</t>
  </si>
  <si>
    <t>3:29 35:93</t>
  </si>
  <si>
    <t>7:25</t>
  </si>
  <si>
    <t>51:72</t>
  </si>
  <si>
    <t>7:25 51:72</t>
  </si>
  <si>
    <t>25:7 72:51</t>
  </si>
  <si>
    <t>59:79</t>
  </si>
  <si>
    <t>11:21 59:79</t>
  </si>
  <si>
    <t>21:11 79:59</t>
  </si>
  <si>
    <t>54:72</t>
  </si>
  <si>
    <t>11:21 54:72</t>
  </si>
  <si>
    <t>21:11 72:54</t>
  </si>
  <si>
    <t>17:15</t>
  </si>
  <si>
    <t>54:52</t>
  </si>
  <si>
    <t>17:15 54:52</t>
  </si>
  <si>
    <t>15:17 52:54</t>
  </si>
  <si>
    <t>EGGERS, Patrick (N)</t>
  </si>
  <si>
    <t>10:22</t>
  </si>
  <si>
    <t>49:75</t>
  </si>
  <si>
    <t>10:22 49:75</t>
  </si>
  <si>
    <t>22:10 75:49</t>
  </si>
  <si>
    <t>12:20</t>
  </si>
  <si>
    <t>45:57</t>
  </si>
  <si>
    <t>12:20 45:57</t>
  </si>
  <si>
    <t>20:12 57:45</t>
  </si>
  <si>
    <t>18:14</t>
  </si>
  <si>
    <t>59:62</t>
  </si>
  <si>
    <t>18:14 59:62</t>
  </si>
  <si>
    <t>14:18 62:59</t>
  </si>
  <si>
    <t>13:19</t>
  </si>
  <si>
    <t>58:75</t>
  </si>
  <si>
    <t>13:19 58:75</t>
  </si>
  <si>
    <t>19:13 75:58</t>
  </si>
  <si>
    <t>16:16</t>
  </si>
  <si>
    <t>47:52</t>
  </si>
  <si>
    <t>16:16 47:52</t>
  </si>
  <si>
    <t>16:16 52:47</t>
  </si>
  <si>
    <t>SCHRÖDER, Heiko (N)</t>
  </si>
  <si>
    <t>26:6</t>
  </si>
  <si>
    <t>72:49</t>
  </si>
  <si>
    <t>26:6 72:49</t>
  </si>
  <si>
    <t>6:26 49:72</t>
  </si>
  <si>
    <t>SIEGEL, Morten  (N)</t>
  </si>
  <si>
    <t>4:28</t>
  </si>
  <si>
    <t>34:77</t>
  </si>
  <si>
    <t>4:28 34:77</t>
  </si>
  <si>
    <t>28:4 77:34</t>
  </si>
  <si>
    <t>KIEHNE, Arthur (N)</t>
  </si>
  <si>
    <t>24:8</t>
  </si>
  <si>
    <t>79:45</t>
  </si>
  <si>
    <t>24:8 79:45</t>
  </si>
  <si>
    <t>8:24 45:79</t>
  </si>
  <si>
    <t>HEIM</t>
  </si>
  <si>
    <t>GAST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</si>
</sst>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7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9"/>
      <name val="Arial"/>
      <family val="0"/>
    </font>
    <font>
      <sz val="11"/>
      <name val="Arial"/>
      <family val="0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0"/>
    </font>
    <font>
      <sz val="22"/>
      <color indexed="10"/>
      <name val="Arial"/>
      <family val="0"/>
    </font>
    <font>
      <b/>
      <sz val="26"/>
      <color indexed="10"/>
      <name val="Arial"/>
      <family val="2"/>
    </font>
    <font>
      <sz val="20"/>
      <name val="Arial"/>
      <family val="0"/>
    </font>
    <font>
      <u val="single"/>
      <sz val="10"/>
      <color indexed="12"/>
      <name val="Berlin Sans FB"/>
      <family val="0"/>
    </font>
    <font>
      <b/>
      <sz val="24"/>
      <name val="Arial"/>
      <family val="2"/>
    </font>
    <font>
      <b/>
      <sz val="10"/>
      <name val="Arial"/>
      <family val="0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0"/>
    </font>
    <font>
      <sz val="7"/>
      <name val="Arial"/>
      <family val="0"/>
    </font>
    <font>
      <b/>
      <sz val="12"/>
      <color indexed="10"/>
      <name val="Arial"/>
      <family val="2"/>
    </font>
    <font>
      <b/>
      <sz val="20"/>
      <name val="Century Schoolbook"/>
      <family val="0"/>
    </font>
    <font>
      <sz val="10"/>
      <name val="Berlin Sans FB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6" borderId="2" applyNumberFormat="0" applyAlignment="0" applyProtection="0"/>
    <xf numFmtId="0" fontId="1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0" fillId="27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20" fillId="0" borderId="0">
      <alignment/>
      <protection/>
    </xf>
    <xf numFmtId="0" fontId="37" fillId="0" borderId="0">
      <alignment/>
      <protection/>
    </xf>
    <xf numFmtId="0" fontId="20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32" borderId="9" applyNumberFormat="0" applyAlignment="0" applyProtection="0"/>
  </cellStyleXfs>
  <cellXfs count="408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4" fillId="33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54">
      <alignment/>
      <protection/>
    </xf>
    <xf numFmtId="0" fontId="20" fillId="0" borderId="0" xfId="54" applyAlignment="1">
      <alignment horizontal="center"/>
      <protection/>
    </xf>
    <xf numFmtId="0" fontId="20" fillId="0" borderId="0" xfId="54" applyBorder="1" applyAlignment="1">
      <alignment horizontal="center"/>
      <protection/>
    </xf>
    <xf numFmtId="0" fontId="6" fillId="0" borderId="0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12" fillId="0" borderId="14" xfId="54" applyFont="1" applyBorder="1" applyAlignment="1">
      <alignment horizontal="center" vertical="center"/>
      <protection/>
    </xf>
    <xf numFmtId="0" fontId="0" fillId="0" borderId="14" xfId="54" applyFont="1" applyBorder="1">
      <alignment/>
      <protection/>
    </xf>
    <xf numFmtId="0" fontId="0" fillId="0" borderId="15" xfId="54" applyFont="1" applyBorder="1">
      <alignment/>
      <protection/>
    </xf>
    <xf numFmtId="0" fontId="0" fillId="0" borderId="0" xfId="54" applyFont="1">
      <alignment/>
      <protection/>
    </xf>
    <xf numFmtId="0" fontId="0" fillId="0" borderId="14" xfId="54" applyFont="1" applyBorder="1" applyAlignment="1">
      <alignment horizontal="center"/>
      <protection/>
    </xf>
    <xf numFmtId="0" fontId="13" fillId="0" borderId="11" xfId="54" applyFont="1" applyBorder="1" applyAlignment="1">
      <alignment horizontal="center"/>
      <protection/>
    </xf>
    <xf numFmtId="0" fontId="13" fillId="0" borderId="12" xfId="54" applyFont="1" applyBorder="1">
      <alignment/>
      <protection/>
    </xf>
    <xf numFmtId="0" fontId="13" fillId="0" borderId="12" xfId="54" applyFont="1" applyBorder="1" applyAlignment="1">
      <alignment horizontal="left" vertical="center"/>
      <protection/>
    </xf>
    <xf numFmtId="0" fontId="13" fillId="0" borderId="12" xfId="54" applyFont="1" applyBorder="1" applyAlignment="1">
      <alignment horizontal="center" vertical="center"/>
      <protection/>
    </xf>
    <xf numFmtId="0" fontId="13" fillId="0" borderId="13" xfId="54" applyFont="1" applyBorder="1" applyAlignment="1">
      <alignment horizontal="center" vertical="center"/>
      <protection/>
    </xf>
    <xf numFmtId="0" fontId="13" fillId="0" borderId="0" xfId="54" applyFont="1">
      <alignment/>
      <protection/>
    </xf>
    <xf numFmtId="0" fontId="13" fillId="0" borderId="11" xfId="54" applyFont="1" applyBorder="1">
      <alignment/>
      <protection/>
    </xf>
    <xf numFmtId="0" fontId="13" fillId="0" borderId="12" xfId="54" applyFont="1" applyBorder="1" applyAlignment="1">
      <alignment horizontal="center"/>
      <protection/>
    </xf>
    <xf numFmtId="0" fontId="9" fillId="0" borderId="0" xfId="54" applyFont="1">
      <alignment/>
      <protection/>
    </xf>
    <xf numFmtId="0" fontId="6" fillId="0" borderId="0" xfId="54" applyFont="1" applyAlignment="1">
      <alignment horizontal="center" vertical="center"/>
      <protection/>
    </xf>
    <xf numFmtId="1" fontId="20" fillId="0" borderId="0" xfId="54" applyNumberFormat="1" applyAlignment="1">
      <alignment horizontal="center"/>
      <protection/>
    </xf>
    <xf numFmtId="184" fontId="20" fillId="0" borderId="0" xfId="54" applyNumberFormat="1">
      <alignment/>
      <protection/>
    </xf>
    <xf numFmtId="0" fontId="0" fillId="0" borderId="0" xfId="54" applyFont="1" applyBorder="1">
      <alignment/>
      <protection/>
    </xf>
    <xf numFmtId="0" fontId="0" fillId="0" borderId="14" xfId="54" applyFont="1" applyBorder="1" applyAlignment="1">
      <alignment horizontal="right"/>
      <protection/>
    </xf>
    <xf numFmtId="0" fontId="13" fillId="0" borderId="0" xfId="54" applyFont="1" applyBorder="1" applyAlignment="1">
      <alignment horizontal="center" vertical="center"/>
      <protection/>
    </xf>
    <xf numFmtId="0" fontId="4" fillId="0" borderId="0" xfId="54" applyFont="1">
      <alignment/>
      <protection/>
    </xf>
    <xf numFmtId="184" fontId="20" fillId="0" borderId="0" xfId="54" applyNumberFormat="1" applyAlignment="1">
      <alignment horizontal="right"/>
      <protection/>
    </xf>
    <xf numFmtId="0" fontId="0" fillId="0" borderId="14" xfId="54" applyFont="1" applyBorder="1">
      <alignment/>
      <protection/>
    </xf>
    <xf numFmtId="0" fontId="0" fillId="0" borderId="15" xfId="54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/>
    </xf>
    <xf numFmtId="49" fontId="13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0" fillId="0" borderId="0" xfId="56" applyNumberFormat="1" applyAlignment="1">
      <alignment horizontal="center"/>
      <protection/>
    </xf>
    <xf numFmtId="0" fontId="20" fillId="0" borderId="0" xfId="56" applyAlignment="1">
      <alignment horizontal="center"/>
      <protection/>
    </xf>
    <xf numFmtId="0" fontId="20" fillId="0" borderId="0" xfId="56">
      <alignment/>
      <protection/>
    </xf>
    <xf numFmtId="0" fontId="20" fillId="0" borderId="17" xfId="56" applyBorder="1" applyAlignment="1">
      <alignment horizontal="center" textRotation="90"/>
      <protection/>
    </xf>
    <xf numFmtId="49" fontId="20" fillId="0" borderId="0" xfId="56" applyNumberFormat="1" applyAlignment="1">
      <alignment horizontal="center"/>
      <protection/>
    </xf>
    <xf numFmtId="0" fontId="20" fillId="0" borderId="17" xfId="56" applyBorder="1" applyAlignment="1">
      <alignment horizontal="right" vertical="center"/>
      <protection/>
    </xf>
    <xf numFmtId="0" fontId="24" fillId="34" borderId="17" xfId="56" applyFont="1" applyFill="1" applyBorder="1" applyAlignment="1">
      <alignment horizontal="center" vertical="center"/>
      <protection/>
    </xf>
    <xf numFmtId="0" fontId="20" fillId="34" borderId="17" xfId="56" applyFill="1" applyBorder="1" applyAlignment="1">
      <alignment horizontal="center" vertical="center"/>
      <protection/>
    </xf>
    <xf numFmtId="0" fontId="20" fillId="33" borderId="17" xfId="56" applyFill="1" applyBorder="1">
      <alignment/>
      <protection/>
    </xf>
    <xf numFmtId="0" fontId="20" fillId="0" borderId="0" xfId="56" applyFont="1" applyAlignment="1">
      <alignment horizontal="center"/>
      <protection/>
    </xf>
    <xf numFmtId="0" fontId="20" fillId="0" borderId="0" xfId="56" applyFont="1">
      <alignment/>
      <protection/>
    </xf>
    <xf numFmtId="0" fontId="25" fillId="0" borderId="0" xfId="56" applyFont="1" applyAlignment="1">
      <alignment horizontal="center" vertical="center" wrapText="1"/>
      <protection/>
    </xf>
    <xf numFmtId="0" fontId="26" fillId="0" borderId="0" xfId="56" applyFont="1">
      <alignment/>
      <protection/>
    </xf>
    <xf numFmtId="0" fontId="27" fillId="0" borderId="18" xfId="56" applyFont="1" applyBorder="1" applyAlignment="1">
      <alignment vertical="center" textRotation="90"/>
      <protection/>
    </xf>
    <xf numFmtId="0" fontId="27" fillId="0" borderId="19" xfId="56" applyFont="1" applyBorder="1" applyAlignment="1">
      <alignment vertical="center"/>
      <protection/>
    </xf>
    <xf numFmtId="184" fontId="13" fillId="0" borderId="12" xfId="54" applyNumberFormat="1" applyFont="1" applyBorder="1" applyAlignment="1">
      <alignment horizontal="center"/>
      <protection/>
    </xf>
    <xf numFmtId="184" fontId="0" fillId="0" borderId="16" xfId="54" applyNumberFormat="1" applyFont="1" applyBorder="1">
      <alignment/>
      <protection/>
    </xf>
    <xf numFmtId="184" fontId="13" fillId="0" borderId="11" xfId="54" applyNumberFormat="1" applyFont="1" applyBorder="1" applyAlignment="1">
      <alignment horizontal="center"/>
      <protection/>
    </xf>
    <xf numFmtId="184" fontId="13" fillId="0" borderId="12" xfId="54" applyNumberFormat="1" applyFont="1" applyBorder="1">
      <alignment/>
      <protection/>
    </xf>
    <xf numFmtId="184" fontId="0" fillId="0" borderId="14" xfId="54" applyNumberFormat="1" applyFont="1" applyBorder="1">
      <alignment/>
      <protection/>
    </xf>
    <xf numFmtId="184" fontId="13" fillId="0" borderId="13" xfId="54" applyNumberFormat="1" applyFont="1" applyBorder="1">
      <alignment/>
      <protection/>
    </xf>
    <xf numFmtId="184" fontId="0" fillId="0" borderId="15" xfId="54" applyNumberFormat="1" applyFont="1" applyBorder="1">
      <alignment/>
      <protection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left"/>
    </xf>
    <xf numFmtId="1" fontId="2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49" fontId="20" fillId="0" borderId="0" xfId="0" applyNumberFormat="1" applyFont="1" applyAlignment="1">
      <alignment horizontal="left"/>
    </xf>
    <xf numFmtId="197" fontId="0" fillId="0" borderId="0" xfId="0" applyNumberFormat="1" applyAlignment="1">
      <alignment/>
    </xf>
    <xf numFmtId="21" fontId="0" fillId="0" borderId="0" xfId="0" applyNumberFormat="1" applyAlignment="1">
      <alignment/>
    </xf>
    <xf numFmtId="21" fontId="0" fillId="0" borderId="0" xfId="0" applyNumberFormat="1" applyAlignment="1">
      <alignment horizontal="left"/>
    </xf>
    <xf numFmtId="0" fontId="0" fillId="0" borderId="20" xfId="0" applyBorder="1" applyAlignment="1">
      <alignment/>
    </xf>
    <xf numFmtId="0" fontId="29" fillId="0" borderId="21" xfId="0" applyFont="1" applyBorder="1" applyAlignment="1">
      <alignment horizontal="centerContinuous" vertical="center"/>
    </xf>
    <xf numFmtId="0" fontId="30" fillId="0" borderId="22" xfId="0" applyFont="1" applyBorder="1" applyAlignment="1">
      <alignment horizontal="centerContinuous"/>
    </xf>
    <xf numFmtId="0" fontId="0" fillId="0" borderId="23" xfId="0" applyBorder="1" applyAlignment="1">
      <alignment/>
    </xf>
    <xf numFmtId="0" fontId="31" fillId="0" borderId="0" xfId="0" applyFont="1" applyBorder="1" applyAlignment="1">
      <alignment horizontal="centerContinuous" vertical="center"/>
    </xf>
    <xf numFmtId="0" fontId="30" fillId="0" borderId="24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30" fillId="0" borderId="23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30" fillId="0" borderId="24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8" fillId="0" borderId="24" xfId="0" applyFont="1" applyBorder="1" applyAlignment="1">
      <alignment horizontal="centerContinuous"/>
    </xf>
    <xf numFmtId="0" fontId="28" fillId="0" borderId="0" xfId="48" applyBorder="1" applyAlignment="1" applyProtection="1">
      <alignment horizontal="centerContinuous"/>
      <protection/>
    </xf>
    <xf numFmtId="0" fontId="8" fillId="0" borderId="25" xfId="0" applyFont="1" applyBorder="1" applyAlignment="1">
      <alignment horizontal="center"/>
    </xf>
    <xf numFmtId="0" fontId="28" fillId="0" borderId="26" xfId="48" applyBorder="1" applyAlignment="1" applyProtection="1">
      <alignment horizontal="centerContinuous"/>
      <protection/>
    </xf>
    <xf numFmtId="0" fontId="8" fillId="0" borderId="27" xfId="0" applyFont="1" applyBorder="1" applyAlignment="1">
      <alignment horizontal="centerContinuous"/>
    </xf>
    <xf numFmtId="0" fontId="30" fillId="0" borderId="0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24" xfId="0" applyFont="1" applyBorder="1" applyAlignment="1">
      <alignment/>
    </xf>
    <xf numFmtId="0" fontId="7" fillId="0" borderId="0" xfId="0" applyFont="1" applyBorder="1" applyAlignment="1">
      <alignment/>
    </xf>
    <xf numFmtId="0" fontId="32" fillId="0" borderId="23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28" xfId="0" applyFont="1" applyBorder="1" applyAlignment="1">
      <alignment/>
    </xf>
    <xf numFmtId="0" fontId="7" fillId="33" borderId="29" xfId="0" applyFont="1" applyFill="1" applyBorder="1" applyAlignment="1">
      <alignment/>
    </xf>
    <xf numFmtId="0" fontId="7" fillId="0" borderId="30" xfId="0" applyFont="1" applyBorder="1" applyAlignment="1">
      <alignment/>
    </xf>
    <xf numFmtId="0" fontId="33" fillId="35" borderId="31" xfId="0" applyNumberFormat="1" applyFont="1" applyFill="1" applyBorder="1" applyAlignment="1" applyProtection="1">
      <alignment vertical="center"/>
      <protection locked="0"/>
    </xf>
    <xf numFmtId="0" fontId="8" fillId="33" borderId="3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34" fillId="35" borderId="31" xfId="0" applyNumberFormat="1" applyFont="1" applyFill="1" applyBorder="1" applyAlignment="1" applyProtection="1">
      <alignment vertical="center"/>
      <protection locked="0"/>
    </xf>
    <xf numFmtId="0" fontId="34" fillId="35" borderId="33" xfId="0" applyNumberFormat="1" applyFont="1" applyFill="1" applyBorder="1" applyAlignment="1" applyProtection="1">
      <alignment vertical="center"/>
      <protection locked="0"/>
    </xf>
    <xf numFmtId="0" fontId="8" fillId="33" borderId="34" xfId="0" applyNumberFormat="1" applyFont="1" applyFill="1" applyBorder="1" applyAlignment="1" applyProtection="1">
      <alignment vertical="center"/>
      <protection locked="0"/>
    </xf>
    <xf numFmtId="0" fontId="8" fillId="33" borderId="35" xfId="0" applyNumberFormat="1" applyFont="1" applyFill="1" applyBorder="1" applyAlignment="1" applyProtection="1">
      <alignment vertical="center"/>
      <protection locked="0"/>
    </xf>
    <xf numFmtId="0" fontId="8" fillId="33" borderId="32" xfId="0" applyFont="1" applyFill="1" applyBorder="1" applyAlignment="1">
      <alignment vertical="center"/>
    </xf>
    <xf numFmtId="0" fontId="8" fillId="33" borderId="34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0" fontId="18" fillId="0" borderId="25" xfId="47" applyFont="1" applyBorder="1" applyAlignment="1" applyProtection="1">
      <alignment horizontal="center"/>
      <protection/>
    </xf>
    <xf numFmtId="0" fontId="18" fillId="0" borderId="26" xfId="47" applyFont="1" applyBorder="1" applyAlignment="1" applyProtection="1">
      <alignment horizontal="center"/>
      <protection/>
    </xf>
    <xf numFmtId="0" fontId="18" fillId="0" borderId="27" xfId="47" applyFont="1" applyBorder="1" applyAlignment="1" applyProtection="1">
      <alignment horizontal="center"/>
      <protection/>
    </xf>
    <xf numFmtId="49" fontId="22" fillId="0" borderId="0" xfId="0" applyNumberFormat="1" applyFont="1" applyFill="1" applyBorder="1" applyAlignment="1">
      <alignment horizontal="left"/>
    </xf>
    <xf numFmtId="49" fontId="22" fillId="0" borderId="17" xfId="0" applyNumberFormat="1" applyFont="1" applyFill="1" applyBorder="1" applyAlignment="1">
      <alignment horizontal="center"/>
    </xf>
    <xf numFmtId="49" fontId="23" fillId="0" borderId="17" xfId="0" applyNumberFormat="1" applyFont="1" applyFill="1" applyBorder="1" applyAlignment="1">
      <alignment horizontal="center"/>
    </xf>
    <xf numFmtId="0" fontId="20" fillId="33" borderId="17" xfId="56" applyFill="1" applyBorder="1" applyAlignment="1">
      <alignment horizontal="center" vertical="center" wrapText="1"/>
      <protection/>
    </xf>
    <xf numFmtId="49" fontId="0" fillId="0" borderId="11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/>
    </xf>
    <xf numFmtId="49" fontId="0" fillId="0" borderId="17" xfId="0" applyNumberFormat="1" applyFont="1" applyFill="1" applyBorder="1" applyAlignment="1">
      <alignment horizontal="center"/>
    </xf>
    <xf numFmtId="49" fontId="0" fillId="0" borderId="36" xfId="0" applyNumberFormat="1" applyFont="1" applyFill="1" applyBorder="1" applyAlignment="1">
      <alignment horizontal="left"/>
    </xf>
    <xf numFmtId="49" fontId="0" fillId="0" borderId="37" xfId="0" applyNumberFormat="1" applyFont="1" applyFill="1" applyBorder="1" applyAlignment="1">
      <alignment/>
    </xf>
    <xf numFmtId="49" fontId="0" fillId="0" borderId="38" xfId="0" applyNumberFormat="1" applyFont="1" applyFill="1" applyBorder="1" applyAlignment="1">
      <alignment horizontal="center"/>
    </xf>
    <xf numFmtId="49" fontId="22" fillId="0" borderId="38" xfId="0" applyNumberFormat="1" applyFont="1" applyFill="1" applyBorder="1" applyAlignment="1">
      <alignment horizontal="center"/>
    </xf>
    <xf numFmtId="49" fontId="22" fillId="0" borderId="39" xfId="0" applyNumberFormat="1" applyFont="1" applyFill="1" applyBorder="1" applyAlignment="1">
      <alignment horizontal="center"/>
    </xf>
    <xf numFmtId="49" fontId="22" fillId="0" borderId="40" xfId="0" applyNumberFormat="1" applyFont="1" applyFill="1" applyBorder="1" applyAlignment="1">
      <alignment horizontal="center"/>
    </xf>
    <xf numFmtId="49" fontId="13" fillId="0" borderId="41" xfId="0" applyNumberFormat="1" applyFont="1" applyFill="1" applyBorder="1" applyAlignment="1">
      <alignment horizontal="left"/>
    </xf>
    <xf numFmtId="49" fontId="13" fillId="0" borderId="34" xfId="0" applyNumberFormat="1" applyFont="1" applyFill="1" applyBorder="1" applyAlignment="1">
      <alignment/>
    </xf>
    <xf numFmtId="49" fontId="13" fillId="0" borderId="33" xfId="0" applyNumberFormat="1" applyFont="1" applyFill="1" applyBorder="1" applyAlignment="1">
      <alignment horizontal="center"/>
    </xf>
    <xf numFmtId="49" fontId="23" fillId="0" borderId="33" xfId="0" applyNumberFormat="1" applyFont="1" applyFill="1" applyBorder="1" applyAlignment="1">
      <alignment horizontal="center"/>
    </xf>
    <xf numFmtId="49" fontId="23" fillId="0" borderId="42" xfId="0" applyNumberFormat="1" applyFont="1" applyFill="1" applyBorder="1" applyAlignment="1">
      <alignment horizontal="center"/>
    </xf>
    <xf numFmtId="49" fontId="22" fillId="0" borderId="43" xfId="0" applyNumberFormat="1" applyFont="1" applyFill="1" applyBorder="1" applyAlignment="1">
      <alignment horizontal="left"/>
    </xf>
    <xf numFmtId="49" fontId="22" fillId="0" borderId="44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22" fillId="0" borderId="29" xfId="0" applyNumberFormat="1" applyFont="1" applyFill="1" applyBorder="1" applyAlignment="1">
      <alignment horizontal="center"/>
    </xf>
    <xf numFmtId="49" fontId="22" fillId="0" borderId="30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0" fillId="0" borderId="45" xfId="0" applyNumberFormat="1" applyFont="1" applyFill="1" applyBorder="1" applyAlignment="1">
      <alignment horizontal="left"/>
    </xf>
    <xf numFmtId="0" fontId="22" fillId="0" borderId="46" xfId="0" applyFont="1" applyBorder="1" applyAlignment="1">
      <alignment/>
    </xf>
    <xf numFmtId="49" fontId="22" fillId="0" borderId="0" xfId="0" applyNumberFormat="1" applyFont="1" applyBorder="1" applyAlignment="1">
      <alignment horizontal="left"/>
    </xf>
    <xf numFmtId="49" fontId="22" fillId="0" borderId="43" xfId="0" applyNumberFormat="1" applyFont="1" applyBorder="1" applyAlignment="1">
      <alignment horizontal="left"/>
    </xf>
    <xf numFmtId="49" fontId="22" fillId="0" borderId="44" xfId="0" applyNumberFormat="1" applyFont="1" applyBorder="1" applyAlignment="1">
      <alignment/>
    </xf>
    <xf numFmtId="49" fontId="9" fillId="0" borderId="14" xfId="0" applyNumberFormat="1" applyFont="1" applyBorder="1" applyAlignment="1">
      <alignment horizontal="center"/>
    </xf>
    <xf numFmtId="49" fontId="22" fillId="0" borderId="30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 horizontal="left"/>
    </xf>
    <xf numFmtId="14" fontId="30" fillId="0" borderId="47" xfId="0" applyNumberFormat="1" applyFont="1" applyBorder="1" applyAlignment="1">
      <alignment horizontal="center"/>
    </xf>
    <xf numFmtId="0" fontId="20" fillId="35" borderId="17" xfId="56" applyFill="1" applyBorder="1" applyAlignment="1">
      <alignment horizontal="center" vertical="center" wrapText="1"/>
      <protection/>
    </xf>
    <xf numFmtId="1" fontId="0" fillId="0" borderId="0" xfId="0" applyNumberFormat="1" applyAlignment="1">
      <alignment horizontal="center"/>
    </xf>
    <xf numFmtId="0" fontId="9" fillId="0" borderId="0" xfId="0" applyFont="1" applyBorder="1" applyAlignment="1">
      <alignment/>
    </xf>
    <xf numFmtId="14" fontId="30" fillId="0" borderId="48" xfId="0" applyNumberFormat="1" applyFont="1" applyBorder="1" applyAlignment="1">
      <alignment horizontal="center"/>
    </xf>
    <xf numFmtId="14" fontId="30" fillId="0" borderId="49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/>
    </xf>
    <xf numFmtId="0" fontId="2" fillId="33" borderId="11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left"/>
    </xf>
    <xf numFmtId="1" fontId="2" fillId="33" borderId="11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left" vertical="center"/>
    </xf>
    <xf numFmtId="1" fontId="2" fillId="33" borderId="13" xfId="0" applyNumberFormat="1" applyFont="1" applyFill="1" applyBorder="1" applyAlignment="1">
      <alignment horizontal="left" vertical="center"/>
    </xf>
    <xf numFmtId="0" fontId="0" fillId="33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14" fontId="7" fillId="0" borderId="12" xfId="0" applyNumberFormat="1" applyFont="1" applyBorder="1" applyAlignment="1">
      <alignment horizontal="left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4" fontId="7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36" fillId="0" borderId="16" xfId="55" applyFont="1" applyFill="1" applyBorder="1" applyAlignment="1">
      <alignment horizontal="center"/>
      <protection/>
    </xf>
    <xf numFmtId="0" fontId="36" fillId="0" borderId="14" xfId="55" applyFont="1" applyFill="1" applyBorder="1" applyAlignment="1">
      <alignment horizontal="center"/>
      <protection/>
    </xf>
    <xf numFmtId="0" fontId="36" fillId="0" borderId="15" xfId="55" applyFont="1" applyFill="1" applyBorder="1" applyAlignment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14" fontId="7" fillId="0" borderId="12" xfId="0" applyNumberFormat="1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6" fillId="0" borderId="16" xfId="54" applyFont="1" applyBorder="1" applyAlignment="1">
      <alignment horizontal="center" vertical="center"/>
      <protection/>
    </xf>
    <xf numFmtId="0" fontId="6" fillId="0" borderId="14" xfId="54" applyFont="1" applyBorder="1" applyAlignment="1">
      <alignment horizontal="center" vertical="center"/>
      <protection/>
    </xf>
    <xf numFmtId="0" fontId="6" fillId="0" borderId="15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0" fillId="0" borderId="14" xfId="54" applyFont="1" applyBorder="1" applyAlignment="1">
      <alignment horizontal="center"/>
      <protection/>
    </xf>
    <xf numFmtId="0" fontId="0" fillId="0" borderId="15" xfId="54" applyFont="1" applyBorder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0" fillId="0" borderId="0" xfId="0" applyNumberFormat="1" applyFont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1" fontId="9" fillId="0" borderId="0" xfId="0" applyNumberFormat="1" applyFont="1" applyBorder="1" applyAlignment="1">
      <alignment horizontal="center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_I Bundesliga Tabelle_Spielplan_Kader 06-07" xfId="48"/>
    <cellStyle name="Comma" xfId="49"/>
    <cellStyle name="Neutral" xfId="50"/>
    <cellStyle name="Notiz" xfId="51"/>
    <cellStyle name="Percent" xfId="52"/>
    <cellStyle name="Schlecht" xfId="53"/>
    <cellStyle name="Standard_Druckseite" xfId="54"/>
    <cellStyle name="Standard_I_Bundesliga_Spielplan 04_05" xfId="55"/>
    <cellStyle name="Standard_Kreuz (2)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6"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129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191375" y="212026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hristian.lorenzen@reemtsma.de" TargetMode="External" /><Relationship Id="rId2" Type="http://schemas.openxmlformats.org/officeDocument/2006/relationships/hyperlink" Target="mailto:pedzuhause@compuserve.de" TargetMode="External" /><Relationship Id="rId3" Type="http://schemas.openxmlformats.org/officeDocument/2006/relationships/hyperlink" Target="mailto:an.pally@arcor.de" TargetMode="External" /><Relationship Id="rId4" Type="http://schemas.openxmlformats.org/officeDocument/2006/relationships/hyperlink" Target="mailto:christian.lorenzen@reemtsma.de" TargetMode="External" /><Relationship Id="rId5" Type="http://schemas.openxmlformats.org/officeDocument/2006/relationships/oleObject" Target="../embeddings/oleObject_1_0.bin" /><Relationship Id="rId6" Type="http://schemas.openxmlformats.org/officeDocument/2006/relationships/oleObject" Target="../embeddings/oleObject_1_1.bin" /><Relationship Id="rId7" Type="http://schemas.openxmlformats.org/officeDocument/2006/relationships/vmlDrawing" Target="../drawings/vmlDrawing2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AX40"/>
  <sheetViews>
    <sheetView showGridLines="0" zoomScale="75" zoomScaleNormal="75" zoomScalePageLayoutView="0" workbookViewId="0" topLeftCell="B1">
      <selection activeCell="A3" sqref="A3"/>
    </sheetView>
  </sheetViews>
  <sheetFormatPr defaultColWidth="0" defaultRowHeight="12.75" zeroHeight="1"/>
  <cols>
    <col min="1" max="2" width="2.421875" style="0" customWidth="1"/>
    <col min="3" max="8" width="2.421875" style="3" customWidth="1"/>
    <col min="9" max="21" width="2.140625" style="3" customWidth="1"/>
    <col min="22" max="36" width="2.140625" style="0" customWidth="1"/>
    <col min="37" max="37" width="1.421875" style="0" customWidth="1"/>
    <col min="38" max="38" width="4.140625" style="0" hidden="1" customWidth="1"/>
    <col min="39" max="39" width="5.57421875" style="3" hidden="1" customWidth="1"/>
    <col min="40" max="40" width="2.140625" style="3" customWidth="1"/>
    <col min="41" max="42" width="2.140625" style="0" customWidth="1"/>
    <col min="43" max="43" width="2.421875" style="0" customWidth="1"/>
    <col min="44" max="44" width="1.28515625" style="0" customWidth="1"/>
    <col min="45" max="45" width="3.00390625" style="0" customWidth="1"/>
    <col min="46" max="46" width="2.140625" style="0" customWidth="1"/>
    <col min="47" max="47" width="1.28515625" style="0" customWidth="1"/>
    <col min="48" max="48" width="3.140625" style="3" customWidth="1"/>
    <col min="49" max="49" width="2.140625" style="3" customWidth="1"/>
    <col min="50" max="50" width="2.421875" style="7" customWidth="1"/>
    <col min="51" max="55" width="2.421875" style="0" hidden="1" customWidth="1"/>
    <col min="56" max="16384" width="2.28125" style="0" hidden="1" customWidth="1"/>
  </cols>
  <sheetData>
    <row r="1" spans="1:49" ht="21.75" customHeight="1">
      <c r="A1" s="7"/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E1" s="7"/>
      <c r="AF1" s="7"/>
      <c r="AG1" s="7"/>
      <c r="AH1" s="7"/>
      <c r="AI1" s="7"/>
      <c r="AJ1" s="7"/>
      <c r="AK1" s="7"/>
      <c r="AL1" s="7"/>
      <c r="AM1" s="8"/>
      <c r="AN1" s="336" t="s">
        <v>4</v>
      </c>
      <c r="AO1" s="336"/>
      <c r="AP1" s="336"/>
      <c r="AQ1" s="337"/>
      <c r="AR1" s="337"/>
      <c r="AS1" s="337"/>
      <c r="AT1" s="337"/>
      <c r="AU1" s="337"/>
      <c r="AV1" s="337"/>
      <c r="AW1" s="19"/>
    </row>
    <row r="2" spans="1:49" ht="21.75" customHeight="1">
      <c r="A2" s="7"/>
      <c r="B2" s="7"/>
      <c r="C2" s="44" t="s">
        <v>11</v>
      </c>
      <c r="D2" s="22"/>
      <c r="E2" s="22"/>
      <c r="F2" s="22"/>
      <c r="G2" s="22"/>
      <c r="H2" s="22"/>
      <c r="I2" s="22"/>
      <c r="J2" s="355" t="s">
        <v>162</v>
      </c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9"/>
      <c r="AF2" s="9"/>
      <c r="AG2" s="9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7"/>
    </row>
    <row r="3" spans="1:49" ht="21.75" customHeight="1">
      <c r="A3" s="7"/>
      <c r="B3" s="7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11" t="s">
        <v>0</v>
      </c>
      <c r="Q3" s="351"/>
      <c r="R3" s="351"/>
      <c r="S3" s="351"/>
      <c r="T3" s="351"/>
      <c r="U3" s="351"/>
      <c r="V3" s="351"/>
      <c r="W3" s="351"/>
      <c r="X3" s="351"/>
      <c r="Y3" s="351"/>
      <c r="Z3" s="351"/>
      <c r="AA3" s="351"/>
      <c r="AB3" s="351"/>
      <c r="AC3" s="351"/>
      <c r="AD3" s="351"/>
      <c r="AE3" s="351"/>
      <c r="AF3" s="351"/>
      <c r="AG3" s="351"/>
      <c r="AH3" s="12"/>
      <c r="AI3" s="338">
        <f>AN34</f>
      </c>
      <c r="AJ3" s="338"/>
      <c r="AK3" s="13" t="s">
        <v>1</v>
      </c>
      <c r="AL3" s="13"/>
      <c r="AM3" s="13"/>
      <c r="AN3" s="338">
        <f>AQ34</f>
      </c>
      <c r="AO3" s="338"/>
      <c r="AP3" s="12"/>
      <c r="AQ3" s="12"/>
      <c r="AR3" s="338">
        <f>AS35</f>
      </c>
      <c r="AS3" s="338"/>
      <c r="AT3" s="13" t="s">
        <v>1</v>
      </c>
      <c r="AU3" s="338">
        <f>AV35</f>
      </c>
      <c r="AV3" s="338"/>
      <c r="AW3" s="7"/>
    </row>
    <row r="4" spans="1:49" ht="21.75" customHeight="1">
      <c r="A4" s="7"/>
      <c r="B4" s="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1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7"/>
      <c r="AF4" s="7"/>
      <c r="AG4" s="7"/>
      <c r="AH4" s="12"/>
      <c r="AI4" s="12"/>
      <c r="AJ4" s="12"/>
      <c r="AK4" s="13"/>
      <c r="AL4" s="13"/>
      <c r="AM4" s="13"/>
      <c r="AN4" s="16"/>
      <c r="AO4" s="12"/>
      <c r="AP4" s="12"/>
      <c r="AQ4" s="12"/>
      <c r="AR4" s="12"/>
      <c r="AS4" s="12"/>
      <c r="AT4" s="13"/>
      <c r="AU4" s="13"/>
      <c r="AV4" s="16"/>
      <c r="AW4" s="16"/>
    </row>
    <row r="5" spans="1:50" s="5" customFormat="1" ht="18">
      <c r="A5" s="14"/>
      <c r="B5" s="14"/>
      <c r="C5" s="14"/>
      <c r="D5" s="14"/>
      <c r="E5" s="14"/>
      <c r="F5" s="352" t="s">
        <v>5</v>
      </c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14"/>
      <c r="R5" s="14"/>
      <c r="S5" s="14"/>
      <c r="T5" s="14"/>
      <c r="U5" s="14"/>
      <c r="V5" s="14"/>
      <c r="W5" s="14"/>
      <c r="X5" s="14"/>
      <c r="Y5" s="353" t="s">
        <v>6</v>
      </c>
      <c r="Z5" s="353"/>
      <c r="AA5" s="353"/>
      <c r="AB5" s="353"/>
      <c r="AC5" s="353"/>
      <c r="AD5" s="353"/>
      <c r="AE5" s="353"/>
      <c r="AF5" s="353"/>
      <c r="AG5" s="353"/>
      <c r="AH5" s="353"/>
      <c r="AI5" s="353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4"/>
      <c r="AX5" s="14"/>
    </row>
    <row r="6" spans="1:49" ht="21.75" customHeight="1">
      <c r="A6" s="7"/>
      <c r="B6" s="7"/>
      <c r="C6" s="8"/>
      <c r="D6" s="8"/>
      <c r="E6" s="10">
        <v>1</v>
      </c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6"/>
      <c r="Q6" s="8"/>
      <c r="R6" s="8"/>
      <c r="S6" s="8"/>
      <c r="T6" s="8"/>
      <c r="U6" s="8"/>
      <c r="V6" s="7"/>
      <c r="W6" s="7"/>
      <c r="X6" s="15">
        <v>5</v>
      </c>
      <c r="Y6" s="356"/>
      <c r="Z6" s="356"/>
      <c r="AA6" s="356"/>
      <c r="AB6" s="356"/>
      <c r="AC6" s="356"/>
      <c r="AD6" s="356"/>
      <c r="AE6" s="356"/>
      <c r="AF6" s="356"/>
      <c r="AG6" s="356"/>
      <c r="AH6" s="356"/>
      <c r="AI6" s="356"/>
      <c r="AJ6" s="19"/>
      <c r="AK6" s="12"/>
      <c r="AL6" s="12"/>
      <c r="AM6" s="16"/>
      <c r="AN6" s="16"/>
      <c r="AO6" s="12"/>
      <c r="AP6" s="12"/>
      <c r="AQ6" s="12"/>
      <c r="AR6" s="12"/>
      <c r="AS6" s="12"/>
      <c r="AT6" s="12"/>
      <c r="AU6" s="12"/>
      <c r="AV6" s="16"/>
      <c r="AW6" s="8"/>
    </row>
    <row r="7" spans="1:49" ht="21.75" customHeight="1">
      <c r="A7" s="7"/>
      <c r="B7" s="7"/>
      <c r="C7" s="8"/>
      <c r="D7" s="8"/>
      <c r="E7" s="10">
        <v>2</v>
      </c>
      <c r="F7" s="356"/>
      <c r="G7" s="356"/>
      <c r="H7" s="356"/>
      <c r="I7" s="356"/>
      <c r="J7" s="356"/>
      <c r="K7" s="356"/>
      <c r="L7" s="356"/>
      <c r="M7" s="356"/>
      <c r="N7" s="356"/>
      <c r="O7" s="356"/>
      <c r="P7" s="356"/>
      <c r="Q7" s="8"/>
      <c r="R7" s="8"/>
      <c r="S7" s="8"/>
      <c r="T7" s="8"/>
      <c r="U7" s="8"/>
      <c r="V7" s="7"/>
      <c r="W7" s="7"/>
      <c r="X7" s="15">
        <v>6</v>
      </c>
      <c r="Y7" s="356"/>
      <c r="Z7" s="356"/>
      <c r="AA7" s="356"/>
      <c r="AB7" s="356"/>
      <c r="AC7" s="356"/>
      <c r="AD7" s="356"/>
      <c r="AE7" s="356"/>
      <c r="AF7" s="356"/>
      <c r="AG7" s="356"/>
      <c r="AH7" s="356"/>
      <c r="AI7" s="356"/>
      <c r="AJ7" s="19"/>
      <c r="AK7" s="12"/>
      <c r="AL7" s="12"/>
      <c r="AM7" s="16"/>
      <c r="AN7" s="16"/>
      <c r="AO7" s="126"/>
      <c r="AP7" s="12"/>
      <c r="AQ7" s="12"/>
      <c r="AR7" s="12"/>
      <c r="AS7" s="12"/>
      <c r="AT7" s="12"/>
      <c r="AU7" s="12"/>
      <c r="AV7" s="16"/>
      <c r="AW7" s="8"/>
    </row>
    <row r="8" spans="1:49" ht="21.75" customHeight="1">
      <c r="A8" s="7"/>
      <c r="B8" s="7"/>
      <c r="C8" s="8"/>
      <c r="D8" s="8"/>
      <c r="E8" s="10">
        <v>3</v>
      </c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356"/>
      <c r="Q8" s="8"/>
      <c r="R8" s="8"/>
      <c r="S8" s="8"/>
      <c r="T8" s="8"/>
      <c r="U8" s="8"/>
      <c r="V8" s="7"/>
      <c r="W8" s="7"/>
      <c r="X8" s="15">
        <v>7</v>
      </c>
      <c r="Y8" s="356"/>
      <c r="Z8" s="356"/>
      <c r="AA8" s="356"/>
      <c r="AB8" s="356"/>
      <c r="AC8" s="356"/>
      <c r="AD8" s="356"/>
      <c r="AE8" s="356"/>
      <c r="AF8" s="356"/>
      <c r="AG8" s="356"/>
      <c r="AH8" s="356"/>
      <c r="AI8" s="356"/>
      <c r="AJ8" s="19"/>
      <c r="AK8" s="12"/>
      <c r="AL8" s="12"/>
      <c r="AM8" s="16"/>
      <c r="AN8" s="16"/>
      <c r="AO8" s="12"/>
      <c r="AP8" s="12"/>
      <c r="AQ8" s="12"/>
      <c r="AR8" s="12"/>
      <c r="AS8" s="12"/>
      <c r="AT8" s="12"/>
      <c r="AU8" s="12"/>
      <c r="AV8" s="16"/>
      <c r="AW8" s="8"/>
    </row>
    <row r="9" spans="1:49" ht="21.75" customHeight="1">
      <c r="A9" s="7"/>
      <c r="B9" s="7"/>
      <c r="C9" s="8"/>
      <c r="D9" s="8"/>
      <c r="E9" s="10">
        <v>4</v>
      </c>
      <c r="F9" s="356"/>
      <c r="G9" s="356"/>
      <c r="H9" s="356"/>
      <c r="I9" s="356"/>
      <c r="J9" s="356"/>
      <c r="K9" s="356"/>
      <c r="L9" s="356"/>
      <c r="M9" s="356"/>
      <c r="N9" s="356"/>
      <c r="O9" s="356"/>
      <c r="P9" s="356"/>
      <c r="Q9" s="8"/>
      <c r="R9" s="8"/>
      <c r="S9" s="8"/>
      <c r="T9" s="8"/>
      <c r="U9" s="8"/>
      <c r="V9" s="7"/>
      <c r="W9" s="7"/>
      <c r="X9" s="15">
        <v>8</v>
      </c>
      <c r="Y9" s="356"/>
      <c r="Z9" s="356"/>
      <c r="AA9" s="356"/>
      <c r="AB9" s="356"/>
      <c r="AC9" s="356"/>
      <c r="AD9" s="356"/>
      <c r="AE9" s="356"/>
      <c r="AF9" s="356"/>
      <c r="AG9" s="356"/>
      <c r="AH9" s="356"/>
      <c r="AI9" s="356"/>
      <c r="AJ9" s="19"/>
      <c r="AK9" s="12"/>
      <c r="AL9" s="21"/>
      <c r="AM9" s="22"/>
      <c r="AN9" s="16"/>
      <c r="AO9" s="12"/>
      <c r="AP9" s="12"/>
      <c r="AQ9" s="12"/>
      <c r="AR9" s="12"/>
      <c r="AS9" s="12"/>
      <c r="AT9" s="12"/>
      <c r="AU9" s="12"/>
      <c r="AV9" s="16"/>
      <c r="AW9" s="8"/>
    </row>
    <row r="10" spans="1:49" ht="21.75" customHeight="1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8"/>
      <c r="AN10" s="8"/>
      <c r="AO10" s="7"/>
      <c r="AP10" s="7"/>
      <c r="AQ10" s="7"/>
      <c r="AR10" s="7"/>
      <c r="AS10" s="7"/>
      <c r="AT10" s="7"/>
      <c r="AU10" s="7"/>
      <c r="AV10" s="8"/>
      <c r="AW10" s="8"/>
    </row>
    <row r="11" spans="1:49" ht="21.75" customHeight="1">
      <c r="A11" s="7"/>
      <c r="B11" s="7"/>
      <c r="C11" s="10">
        <v>1</v>
      </c>
      <c r="D11" s="331">
        <f>IF(ISBLANK($F$6),"",$F$6)</f>
      </c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11" t="s">
        <v>0</v>
      </c>
      <c r="P11" s="8">
        <v>5</v>
      </c>
      <c r="Q11" s="331">
        <f>IF(ISBLANK($Y$6),"",$Y$6)</f>
      </c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1"/>
      <c r="AC11" s="7"/>
      <c r="AD11" s="7"/>
      <c r="AE11" s="325"/>
      <c r="AF11" s="325"/>
      <c r="AG11" s="11" t="s">
        <v>1</v>
      </c>
      <c r="AH11" s="326"/>
      <c r="AI11" s="326"/>
      <c r="AJ11" s="13"/>
      <c r="AK11" s="7"/>
      <c r="AL11" s="12">
        <f aca="true" t="shared" si="0" ref="AL11:AL26">IF(ISNUMBER(AH11),IF(AE11&gt;AH11,2,IF(AE11=AH11,1,0)),"")</f>
      </c>
      <c r="AM11" s="16">
        <f aca="true" t="shared" si="1" ref="AM11:AM26">IF(ISNUMBER(AH11),IF(AH11&gt;AE11,2,IF(AE11=AH11,1,0)),"")</f>
      </c>
      <c r="AN11" s="8"/>
      <c r="AO11" s="7">
        <v>3</v>
      </c>
      <c r="AP11" s="7"/>
      <c r="AQ11" s="20"/>
      <c r="AR11" s="20"/>
      <c r="AS11" s="20"/>
      <c r="AT11" s="20"/>
      <c r="AU11" s="20"/>
      <c r="AV11" s="20"/>
      <c r="AW11" s="7"/>
    </row>
    <row r="12" spans="1:49" ht="21.75" customHeight="1">
      <c r="A12" s="7"/>
      <c r="B12" s="7"/>
      <c r="C12" s="10">
        <v>2</v>
      </c>
      <c r="D12" s="331">
        <f>IF(ISBLANK($F$7),"",$F$7)</f>
      </c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11" t="s">
        <v>0</v>
      </c>
      <c r="P12" s="8">
        <v>6</v>
      </c>
      <c r="Q12" s="331">
        <f>IF(ISBLANK($Y$7),"",$Y$7)</f>
      </c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331"/>
      <c r="AC12" s="7"/>
      <c r="AD12" s="7"/>
      <c r="AE12" s="325"/>
      <c r="AF12" s="325"/>
      <c r="AG12" s="11" t="s">
        <v>1</v>
      </c>
      <c r="AH12" s="326"/>
      <c r="AI12" s="326"/>
      <c r="AJ12" s="13"/>
      <c r="AK12" s="7"/>
      <c r="AL12" s="12">
        <f t="shared" si="0"/>
      </c>
      <c r="AM12" s="16">
        <f t="shared" si="1"/>
      </c>
      <c r="AN12" s="8"/>
      <c r="AO12" s="7">
        <v>7</v>
      </c>
      <c r="AP12" s="7"/>
      <c r="AQ12" s="36">
        <f>IF(ISNUMBER(AH12),SUM($AL$11:AL12),"")</f>
      </c>
      <c r="AR12" s="37">
        <f>IF(ISNUMBER(AH12),":","")</f>
      </c>
      <c r="AS12" s="37">
        <f>IF(ISNUMBER(AH12),SUM($AM$11:AM12),"")</f>
      </c>
      <c r="AT12" s="36">
        <f>IF(ISNUMBER(AH12),SUM($AE$11:AF12),"")</f>
      </c>
      <c r="AU12" s="37">
        <f>IF(ISNUMBER(AH12),":","")</f>
      </c>
      <c r="AV12" s="37">
        <f>IF(ISNUMBER(AH12),SUM($AH$11:AI12),"")</f>
      </c>
      <c r="AW12" s="7"/>
    </row>
    <row r="13" spans="1:49" ht="21.75" customHeight="1">
      <c r="A13" s="7"/>
      <c r="B13" s="7"/>
      <c r="C13" s="10">
        <v>3</v>
      </c>
      <c r="D13" s="331">
        <f>IF(ISBLANK($F$8),"",$F$8)</f>
      </c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11" t="s">
        <v>0</v>
      </c>
      <c r="P13" s="8">
        <v>7</v>
      </c>
      <c r="Q13" s="331">
        <f>IF(ISBLANK($Y$8),"",$Y$8)</f>
      </c>
      <c r="R13" s="331"/>
      <c r="S13" s="331"/>
      <c r="T13" s="331"/>
      <c r="U13" s="331"/>
      <c r="V13" s="331"/>
      <c r="W13" s="331"/>
      <c r="X13" s="331"/>
      <c r="Y13" s="331"/>
      <c r="Z13" s="331"/>
      <c r="AA13" s="331"/>
      <c r="AB13" s="331"/>
      <c r="AC13" s="7"/>
      <c r="AD13" s="7"/>
      <c r="AE13" s="325"/>
      <c r="AF13" s="325"/>
      <c r="AG13" s="11" t="s">
        <v>1</v>
      </c>
      <c r="AH13" s="326"/>
      <c r="AI13" s="326"/>
      <c r="AJ13" s="13"/>
      <c r="AK13" s="7"/>
      <c r="AL13" s="12">
        <f t="shared" si="0"/>
      </c>
      <c r="AM13" s="16">
        <f t="shared" si="1"/>
      </c>
      <c r="AN13" s="8"/>
      <c r="AO13" s="7">
        <v>1</v>
      </c>
      <c r="AP13" s="7"/>
      <c r="AQ13" s="36"/>
      <c r="AR13" s="37"/>
      <c r="AS13" s="37"/>
      <c r="AT13" s="36"/>
      <c r="AU13" s="37"/>
      <c r="AV13" s="37"/>
      <c r="AW13" s="7"/>
    </row>
    <row r="14" spans="1:49" ht="21.75" customHeight="1">
      <c r="A14" s="7"/>
      <c r="B14" s="7"/>
      <c r="C14" s="10">
        <v>4</v>
      </c>
      <c r="D14" s="331">
        <f>IF(ISBLANK($F$9),"",$F$9)</f>
      </c>
      <c r="E14" s="331"/>
      <c r="F14" s="331"/>
      <c r="G14" s="331"/>
      <c r="H14" s="331"/>
      <c r="I14" s="331"/>
      <c r="J14" s="331"/>
      <c r="K14" s="331"/>
      <c r="L14" s="331"/>
      <c r="M14" s="331"/>
      <c r="N14" s="331"/>
      <c r="O14" s="11" t="s">
        <v>0</v>
      </c>
      <c r="P14" s="8">
        <v>8</v>
      </c>
      <c r="Q14" s="331">
        <f>IF(ISBLANK($Y$9),"",$Y$9)</f>
      </c>
      <c r="R14" s="331"/>
      <c r="S14" s="331"/>
      <c r="T14" s="331"/>
      <c r="U14" s="331"/>
      <c r="V14" s="331"/>
      <c r="W14" s="331"/>
      <c r="X14" s="331"/>
      <c r="Y14" s="331"/>
      <c r="Z14" s="331"/>
      <c r="AA14" s="331"/>
      <c r="AB14" s="331"/>
      <c r="AC14" s="7"/>
      <c r="AD14" s="7"/>
      <c r="AE14" s="325"/>
      <c r="AF14" s="325"/>
      <c r="AG14" s="11" t="s">
        <v>1</v>
      </c>
      <c r="AH14" s="326"/>
      <c r="AI14" s="326"/>
      <c r="AJ14" s="13"/>
      <c r="AK14" s="7"/>
      <c r="AL14" s="12">
        <f t="shared" si="0"/>
      </c>
      <c r="AM14" s="16">
        <f t="shared" si="1"/>
      </c>
      <c r="AN14" s="8"/>
      <c r="AO14" s="7">
        <v>6</v>
      </c>
      <c r="AP14" s="7"/>
      <c r="AQ14" s="36">
        <f>IF(ISNUMBER(AH14),SUM($AL$11:AL14),"")</f>
      </c>
      <c r="AR14" s="37">
        <f aca="true" t="shared" si="2" ref="AR14:AR26">IF(ISNUMBER(AH14),":","")</f>
      </c>
      <c r="AS14" s="37">
        <f>IF(ISNUMBER(AH14),SUM($AM$11:AM14),"")</f>
      </c>
      <c r="AT14" s="36">
        <f>IF(ISNUMBER(AH14),SUM($AE$11:AF14),"")</f>
      </c>
      <c r="AU14" s="37">
        <f aca="true" t="shared" si="3" ref="AU14:AU26">IF(ISNUMBER(AH14),":","")</f>
      </c>
      <c r="AV14" s="37">
        <f>IF(ISNUMBER(AH14),SUM($AH$11:AI14),"")</f>
      </c>
      <c r="AW14" s="7"/>
    </row>
    <row r="15" spans="1:49" ht="21.75" customHeight="1">
      <c r="A15" s="7"/>
      <c r="B15" s="7"/>
      <c r="C15" s="10">
        <v>2</v>
      </c>
      <c r="D15" s="331">
        <f>IF(ISBLANK($F$7),"",$F$7)</f>
      </c>
      <c r="E15" s="331"/>
      <c r="F15" s="331"/>
      <c r="G15" s="331"/>
      <c r="H15" s="331"/>
      <c r="I15" s="331"/>
      <c r="J15" s="331"/>
      <c r="K15" s="331"/>
      <c r="L15" s="331"/>
      <c r="M15" s="331"/>
      <c r="N15" s="331"/>
      <c r="O15" s="11" t="s">
        <v>0</v>
      </c>
      <c r="P15" s="8">
        <v>5</v>
      </c>
      <c r="Q15" s="331">
        <f>IF(ISBLANK($Y$6),"",$Y$6)</f>
      </c>
      <c r="R15" s="331"/>
      <c r="S15" s="331"/>
      <c r="T15" s="331"/>
      <c r="U15" s="331"/>
      <c r="V15" s="331"/>
      <c r="W15" s="331"/>
      <c r="X15" s="331"/>
      <c r="Y15" s="331"/>
      <c r="Z15" s="331"/>
      <c r="AA15" s="331"/>
      <c r="AB15" s="331"/>
      <c r="AC15" s="7"/>
      <c r="AD15" s="7"/>
      <c r="AE15" s="325"/>
      <c r="AF15" s="325"/>
      <c r="AG15" s="11" t="s">
        <v>1</v>
      </c>
      <c r="AH15" s="326"/>
      <c r="AI15" s="326"/>
      <c r="AJ15" s="13"/>
      <c r="AK15" s="7"/>
      <c r="AL15" s="12">
        <f t="shared" si="0"/>
      </c>
      <c r="AM15" s="16">
        <f t="shared" si="1"/>
      </c>
      <c r="AN15" s="8"/>
      <c r="AO15" s="7">
        <v>4</v>
      </c>
      <c r="AP15" s="7"/>
      <c r="AQ15" s="36"/>
      <c r="AR15" s="37"/>
      <c r="AS15" s="37"/>
      <c r="AT15" s="36"/>
      <c r="AU15" s="37"/>
      <c r="AV15" s="37"/>
      <c r="AW15" s="7"/>
    </row>
    <row r="16" spans="1:49" ht="21.75" customHeight="1">
      <c r="A16" s="7"/>
      <c r="B16" s="7"/>
      <c r="C16" s="10">
        <v>3</v>
      </c>
      <c r="D16" s="331">
        <f>IF(ISBLANK($F$8),"",$F$8)</f>
      </c>
      <c r="E16" s="331"/>
      <c r="F16" s="331"/>
      <c r="G16" s="331"/>
      <c r="H16" s="331"/>
      <c r="I16" s="331"/>
      <c r="J16" s="331"/>
      <c r="K16" s="331"/>
      <c r="L16" s="331"/>
      <c r="M16" s="331"/>
      <c r="N16" s="331"/>
      <c r="O16" s="11" t="s">
        <v>0</v>
      </c>
      <c r="P16" s="8">
        <v>6</v>
      </c>
      <c r="Q16" s="331">
        <f>IF(ISBLANK($Y$7),"",$Y$7)</f>
      </c>
      <c r="R16" s="331"/>
      <c r="S16" s="331"/>
      <c r="T16" s="331"/>
      <c r="U16" s="331"/>
      <c r="V16" s="331"/>
      <c r="W16" s="331"/>
      <c r="X16" s="331"/>
      <c r="Y16" s="331"/>
      <c r="Z16" s="331"/>
      <c r="AA16" s="331"/>
      <c r="AB16" s="331"/>
      <c r="AC16" s="7"/>
      <c r="AD16" s="7"/>
      <c r="AE16" s="325"/>
      <c r="AF16" s="325"/>
      <c r="AG16" s="11" t="s">
        <v>1</v>
      </c>
      <c r="AH16" s="326"/>
      <c r="AI16" s="326"/>
      <c r="AJ16" s="13"/>
      <c r="AK16" s="7"/>
      <c r="AL16" s="12">
        <f t="shared" si="0"/>
      </c>
      <c r="AM16" s="16">
        <f t="shared" si="1"/>
      </c>
      <c r="AN16" s="8"/>
      <c r="AO16" s="7">
        <v>8</v>
      </c>
      <c r="AP16" s="7"/>
      <c r="AQ16" s="36">
        <f>IF(ISNUMBER(AH16),SUM($AL$11:AL16),"")</f>
      </c>
      <c r="AR16" s="37">
        <f t="shared" si="2"/>
      </c>
      <c r="AS16" s="37">
        <f>IF(ISNUMBER(AH16),SUM($AM$11:AM16),"")</f>
      </c>
      <c r="AT16" s="36">
        <f>IF(ISNUMBER(AH16),SUM($AE$11:AF16),"")</f>
      </c>
      <c r="AU16" s="37">
        <f t="shared" si="3"/>
      </c>
      <c r="AV16" s="37">
        <f>IF(ISNUMBER(AH16),SUM($AH$11:AI16),"")</f>
      </c>
      <c r="AW16" s="7"/>
    </row>
    <row r="17" spans="1:49" ht="21.75" customHeight="1">
      <c r="A17" s="7"/>
      <c r="B17" s="7"/>
      <c r="C17" s="10">
        <v>4</v>
      </c>
      <c r="D17" s="331">
        <f>IF(ISBLANK($F$9),"",$F$9)</f>
      </c>
      <c r="E17" s="331"/>
      <c r="F17" s="331"/>
      <c r="G17" s="331"/>
      <c r="H17" s="331"/>
      <c r="I17" s="331"/>
      <c r="J17" s="331"/>
      <c r="K17" s="331"/>
      <c r="L17" s="331"/>
      <c r="M17" s="331"/>
      <c r="N17" s="331"/>
      <c r="O17" s="11" t="s">
        <v>0</v>
      </c>
      <c r="P17" s="8">
        <v>7</v>
      </c>
      <c r="Q17" s="331">
        <f>IF(ISBLANK($Y$8),"",$Y$8)</f>
      </c>
      <c r="R17" s="331"/>
      <c r="S17" s="331"/>
      <c r="T17" s="331"/>
      <c r="U17" s="331"/>
      <c r="V17" s="331"/>
      <c r="W17" s="331"/>
      <c r="X17" s="331"/>
      <c r="Y17" s="331"/>
      <c r="Z17" s="331"/>
      <c r="AA17" s="331"/>
      <c r="AB17" s="331"/>
      <c r="AC17" s="7"/>
      <c r="AD17" s="7"/>
      <c r="AE17" s="325"/>
      <c r="AF17" s="325"/>
      <c r="AG17" s="11" t="s">
        <v>1</v>
      </c>
      <c r="AH17" s="326"/>
      <c r="AI17" s="326"/>
      <c r="AJ17" s="13"/>
      <c r="AK17" s="7"/>
      <c r="AL17" s="12">
        <f t="shared" si="0"/>
      </c>
      <c r="AM17" s="16">
        <f t="shared" si="1"/>
      </c>
      <c r="AN17" s="8"/>
      <c r="AO17" s="7">
        <v>2</v>
      </c>
      <c r="AP17" s="7"/>
      <c r="AQ17" s="36"/>
      <c r="AR17" s="37"/>
      <c r="AS17" s="37"/>
      <c r="AT17" s="36"/>
      <c r="AU17" s="37"/>
      <c r="AV17" s="37"/>
      <c r="AW17" s="7"/>
    </row>
    <row r="18" spans="1:49" ht="21.75" customHeight="1">
      <c r="A18" s="7"/>
      <c r="B18" s="7"/>
      <c r="C18" s="10">
        <v>1</v>
      </c>
      <c r="D18" s="331">
        <f>IF(ISBLANK($F$6),"",$F$6)</f>
      </c>
      <c r="E18" s="331"/>
      <c r="F18" s="331"/>
      <c r="G18" s="331"/>
      <c r="H18" s="331"/>
      <c r="I18" s="331"/>
      <c r="J18" s="331"/>
      <c r="K18" s="331"/>
      <c r="L18" s="331"/>
      <c r="M18" s="331"/>
      <c r="N18" s="331"/>
      <c r="O18" s="11" t="s">
        <v>0</v>
      </c>
      <c r="P18" s="8">
        <v>8</v>
      </c>
      <c r="Q18" s="331">
        <f>IF(ISBLANK($Y$9),"",$Y$9)</f>
      </c>
      <c r="R18" s="331"/>
      <c r="S18" s="331"/>
      <c r="T18" s="331"/>
      <c r="U18" s="331"/>
      <c r="V18" s="331"/>
      <c r="W18" s="331"/>
      <c r="X18" s="331"/>
      <c r="Y18" s="331"/>
      <c r="Z18" s="331"/>
      <c r="AA18" s="331"/>
      <c r="AB18" s="331"/>
      <c r="AC18" s="7"/>
      <c r="AD18" s="7"/>
      <c r="AE18" s="325"/>
      <c r="AF18" s="325"/>
      <c r="AG18" s="11" t="s">
        <v>1</v>
      </c>
      <c r="AH18" s="326"/>
      <c r="AI18" s="326"/>
      <c r="AJ18" s="13"/>
      <c r="AK18" s="7"/>
      <c r="AL18" s="12">
        <f t="shared" si="0"/>
      </c>
      <c r="AM18" s="16">
        <f t="shared" si="1"/>
      </c>
      <c r="AN18" s="8"/>
      <c r="AO18" s="7">
        <v>5</v>
      </c>
      <c r="AP18" s="7"/>
      <c r="AQ18" s="36">
        <f>IF(ISNUMBER(AH18),SUM($AL$11:AL18),"")</f>
      </c>
      <c r="AR18" s="37">
        <f t="shared" si="2"/>
      </c>
      <c r="AS18" s="37">
        <f>IF(ISNUMBER(AH18),SUM($AM$11:AM18),"")</f>
      </c>
      <c r="AT18" s="36">
        <f>IF(ISNUMBER(AH18),SUM($AE$11:AF18),"")</f>
      </c>
      <c r="AU18" s="37">
        <f t="shared" si="3"/>
      </c>
      <c r="AV18" s="37">
        <f>IF(ISNUMBER(AH18),SUM($AH$11:AI18),"")</f>
      </c>
      <c r="AW18" s="7"/>
    </row>
    <row r="19" spans="1:49" ht="21.75" customHeight="1">
      <c r="A19" s="7"/>
      <c r="B19" s="7"/>
      <c r="C19" s="10">
        <v>4</v>
      </c>
      <c r="D19" s="331">
        <f>IF(ISBLANK($F$9),"",$F$9)</f>
      </c>
      <c r="E19" s="331"/>
      <c r="F19" s="331"/>
      <c r="G19" s="331"/>
      <c r="H19" s="331"/>
      <c r="I19" s="331"/>
      <c r="J19" s="331"/>
      <c r="K19" s="331"/>
      <c r="L19" s="331"/>
      <c r="M19" s="331"/>
      <c r="N19" s="331"/>
      <c r="O19" s="11" t="s">
        <v>0</v>
      </c>
      <c r="P19" s="8">
        <v>6</v>
      </c>
      <c r="Q19" s="331">
        <f>IF(ISBLANK($Y$7),"",$Y$7)</f>
      </c>
      <c r="R19" s="331"/>
      <c r="S19" s="331"/>
      <c r="T19" s="331"/>
      <c r="U19" s="331"/>
      <c r="V19" s="331"/>
      <c r="W19" s="331"/>
      <c r="X19" s="331"/>
      <c r="Y19" s="331"/>
      <c r="Z19" s="331"/>
      <c r="AA19" s="331"/>
      <c r="AB19" s="331"/>
      <c r="AC19" s="7"/>
      <c r="AD19" s="7"/>
      <c r="AE19" s="325"/>
      <c r="AF19" s="325"/>
      <c r="AG19" s="11" t="s">
        <v>1</v>
      </c>
      <c r="AH19" s="326"/>
      <c r="AI19" s="326"/>
      <c r="AJ19" s="13"/>
      <c r="AK19" s="7"/>
      <c r="AL19" s="12">
        <f t="shared" si="0"/>
      </c>
      <c r="AM19" s="16">
        <f t="shared" si="1"/>
      </c>
      <c r="AN19" s="8"/>
      <c r="AO19" s="7">
        <v>1</v>
      </c>
      <c r="AP19" s="7"/>
      <c r="AQ19" s="36"/>
      <c r="AR19" s="37"/>
      <c r="AS19" s="37"/>
      <c r="AT19" s="36"/>
      <c r="AU19" s="37"/>
      <c r="AV19" s="37"/>
      <c r="AW19" s="7"/>
    </row>
    <row r="20" spans="1:49" ht="21.75" customHeight="1">
      <c r="A20" s="7"/>
      <c r="B20" s="7"/>
      <c r="C20" s="10">
        <v>3</v>
      </c>
      <c r="D20" s="331">
        <f>IF(ISBLANK($F$8),"",$F$8)</f>
      </c>
      <c r="E20" s="331"/>
      <c r="F20" s="331"/>
      <c r="G20" s="331"/>
      <c r="H20" s="331"/>
      <c r="I20" s="331"/>
      <c r="J20" s="331"/>
      <c r="K20" s="331"/>
      <c r="L20" s="331"/>
      <c r="M20" s="331"/>
      <c r="N20" s="331"/>
      <c r="O20" s="11" t="s">
        <v>0</v>
      </c>
      <c r="P20" s="8">
        <v>5</v>
      </c>
      <c r="Q20" s="331">
        <f>IF(ISBLANK($Y$6),"",$Y$6)</f>
      </c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C20" s="7"/>
      <c r="AD20" s="7"/>
      <c r="AE20" s="325"/>
      <c r="AF20" s="325"/>
      <c r="AG20" s="11" t="s">
        <v>1</v>
      </c>
      <c r="AH20" s="326"/>
      <c r="AI20" s="326"/>
      <c r="AJ20" s="13"/>
      <c r="AK20" s="7"/>
      <c r="AL20" s="12">
        <f t="shared" si="0"/>
      </c>
      <c r="AM20" s="16">
        <f t="shared" si="1"/>
      </c>
      <c r="AN20" s="8"/>
      <c r="AO20" s="7">
        <v>7</v>
      </c>
      <c r="AP20" s="7"/>
      <c r="AQ20" s="36">
        <f>IF(ISNUMBER(AH20),SUM($AL$11:AL20),"")</f>
      </c>
      <c r="AR20" s="37">
        <f t="shared" si="2"/>
      </c>
      <c r="AS20" s="37">
        <f>IF(ISNUMBER(AH20),SUM($AM$11:AM20),"")</f>
      </c>
      <c r="AT20" s="36">
        <f>IF(ISNUMBER(AH20),SUM($AE$11:AF20),"")</f>
      </c>
      <c r="AU20" s="37">
        <f t="shared" si="3"/>
      </c>
      <c r="AV20" s="37">
        <f>IF(ISNUMBER(AH20),SUM($AH$11:AI20),"")</f>
      </c>
      <c r="AW20" s="7"/>
    </row>
    <row r="21" spans="1:49" ht="21.75" customHeight="1">
      <c r="A21" s="7"/>
      <c r="B21" s="7"/>
      <c r="C21" s="10">
        <v>2</v>
      </c>
      <c r="D21" s="331">
        <f>IF(ISBLANK($F$7),"",$F$7)</f>
      </c>
      <c r="E21" s="331"/>
      <c r="F21" s="331"/>
      <c r="G21" s="331"/>
      <c r="H21" s="331"/>
      <c r="I21" s="331"/>
      <c r="J21" s="331"/>
      <c r="K21" s="331"/>
      <c r="L21" s="331"/>
      <c r="M21" s="331"/>
      <c r="N21" s="331"/>
      <c r="O21" s="11" t="s">
        <v>0</v>
      </c>
      <c r="P21" s="8">
        <v>8</v>
      </c>
      <c r="Q21" s="331">
        <f>IF(ISBLANK($Y$9),"",$Y$9)</f>
      </c>
      <c r="R21" s="331"/>
      <c r="S21" s="331"/>
      <c r="T21" s="331"/>
      <c r="U21" s="331"/>
      <c r="V21" s="331"/>
      <c r="W21" s="331"/>
      <c r="X21" s="331"/>
      <c r="Y21" s="331"/>
      <c r="Z21" s="331"/>
      <c r="AA21" s="331"/>
      <c r="AB21" s="331"/>
      <c r="AC21" s="7"/>
      <c r="AD21" s="7"/>
      <c r="AE21" s="325"/>
      <c r="AF21" s="325"/>
      <c r="AG21" s="11" t="s">
        <v>1</v>
      </c>
      <c r="AH21" s="326"/>
      <c r="AI21" s="326"/>
      <c r="AJ21" s="13"/>
      <c r="AK21" s="7"/>
      <c r="AL21" s="12">
        <f t="shared" si="0"/>
      </c>
      <c r="AM21" s="16">
        <f t="shared" si="1"/>
      </c>
      <c r="AN21" s="8"/>
      <c r="AO21" s="7">
        <v>3</v>
      </c>
      <c r="AP21" s="7"/>
      <c r="AQ21" s="36"/>
      <c r="AR21" s="37"/>
      <c r="AS21" s="37"/>
      <c r="AT21" s="36"/>
      <c r="AU21" s="37"/>
      <c r="AV21" s="37"/>
      <c r="AW21" s="7"/>
    </row>
    <row r="22" spans="1:49" ht="21.75" customHeight="1">
      <c r="A22" s="7"/>
      <c r="B22" s="7"/>
      <c r="C22" s="10">
        <v>1</v>
      </c>
      <c r="D22" s="331">
        <f>IF(ISBLANK($F$6),"",$F$6)</f>
      </c>
      <c r="E22" s="331"/>
      <c r="F22" s="331"/>
      <c r="G22" s="331"/>
      <c r="H22" s="331"/>
      <c r="I22" s="331"/>
      <c r="J22" s="331"/>
      <c r="K22" s="331"/>
      <c r="L22" s="331"/>
      <c r="M22" s="331"/>
      <c r="N22" s="331"/>
      <c r="O22" s="11" t="s">
        <v>0</v>
      </c>
      <c r="P22" s="8">
        <v>7</v>
      </c>
      <c r="Q22" s="331">
        <f>IF(ISBLANK($Y$8),"",$Y$8)</f>
      </c>
      <c r="R22" s="331"/>
      <c r="S22" s="331"/>
      <c r="T22" s="331"/>
      <c r="U22" s="331"/>
      <c r="V22" s="331"/>
      <c r="W22" s="331"/>
      <c r="X22" s="331"/>
      <c r="Y22" s="331"/>
      <c r="Z22" s="331"/>
      <c r="AA22" s="331"/>
      <c r="AB22" s="331"/>
      <c r="AC22" s="7"/>
      <c r="AD22" s="7"/>
      <c r="AE22" s="325"/>
      <c r="AF22" s="325"/>
      <c r="AG22" s="11" t="s">
        <v>1</v>
      </c>
      <c r="AH22" s="326"/>
      <c r="AI22" s="326"/>
      <c r="AJ22" s="13"/>
      <c r="AK22" s="7"/>
      <c r="AL22" s="12">
        <f t="shared" si="0"/>
      </c>
      <c r="AM22" s="16">
        <f t="shared" si="1"/>
      </c>
      <c r="AN22" s="8"/>
      <c r="AO22" s="7">
        <v>6</v>
      </c>
      <c r="AP22" s="7"/>
      <c r="AQ22" s="36">
        <f>IF(ISNUMBER(AH22),SUM($AL$11:AL22),"")</f>
      </c>
      <c r="AR22" s="37">
        <f t="shared" si="2"/>
      </c>
      <c r="AS22" s="37">
        <f>IF(ISNUMBER(AH22),SUM($AM$11:AM22),"")</f>
      </c>
      <c r="AT22" s="36">
        <f>IF(ISNUMBER(AH22),SUM($AE$11:AF22),"")</f>
      </c>
      <c r="AU22" s="37">
        <f t="shared" si="3"/>
      </c>
      <c r="AV22" s="37">
        <f>IF(ISNUMBER(AH22),SUM($AH$11:AI22),"")</f>
      </c>
      <c r="AW22" s="7"/>
    </row>
    <row r="23" spans="1:49" ht="21.75" customHeight="1">
      <c r="A23" s="7"/>
      <c r="B23" s="7"/>
      <c r="C23" s="10">
        <v>1</v>
      </c>
      <c r="D23" s="331">
        <f>IF(ISBLANK($F$6),"",$F$6)</f>
      </c>
      <c r="E23" s="331"/>
      <c r="F23" s="331"/>
      <c r="G23" s="331"/>
      <c r="H23" s="331"/>
      <c r="I23" s="331"/>
      <c r="J23" s="331"/>
      <c r="K23" s="331"/>
      <c r="L23" s="331"/>
      <c r="M23" s="331"/>
      <c r="N23" s="331"/>
      <c r="O23" s="11" t="s">
        <v>0</v>
      </c>
      <c r="P23" s="8">
        <v>6</v>
      </c>
      <c r="Q23" s="331">
        <f>IF(ISBLANK($Y$7),"",$Y$7)</f>
      </c>
      <c r="R23" s="331"/>
      <c r="S23" s="331"/>
      <c r="T23" s="331"/>
      <c r="U23" s="331"/>
      <c r="V23" s="331"/>
      <c r="W23" s="331"/>
      <c r="X23" s="331"/>
      <c r="Y23" s="331"/>
      <c r="Z23" s="331"/>
      <c r="AA23" s="331"/>
      <c r="AB23" s="331"/>
      <c r="AC23" s="7"/>
      <c r="AD23" s="7"/>
      <c r="AE23" s="325"/>
      <c r="AF23" s="325"/>
      <c r="AG23" s="11" t="s">
        <v>1</v>
      </c>
      <c r="AH23" s="326"/>
      <c r="AI23" s="326"/>
      <c r="AJ23" s="13"/>
      <c r="AK23" s="7"/>
      <c r="AL23" s="12">
        <f t="shared" si="0"/>
      </c>
      <c r="AM23" s="16">
        <f t="shared" si="1"/>
      </c>
      <c r="AN23" s="8"/>
      <c r="AO23" s="7">
        <v>2</v>
      </c>
      <c r="AP23" s="7"/>
      <c r="AQ23" s="36"/>
      <c r="AR23" s="37"/>
      <c r="AS23" s="37"/>
      <c r="AT23" s="36"/>
      <c r="AU23" s="37"/>
      <c r="AV23" s="37"/>
      <c r="AW23" s="7"/>
    </row>
    <row r="24" spans="1:49" ht="21.75" customHeight="1">
      <c r="A24" s="7"/>
      <c r="B24" s="7"/>
      <c r="C24" s="10">
        <v>4</v>
      </c>
      <c r="D24" s="331">
        <f>IF(ISBLANK($F$9),"",$F$9)</f>
      </c>
      <c r="E24" s="331"/>
      <c r="F24" s="331"/>
      <c r="G24" s="331"/>
      <c r="H24" s="331"/>
      <c r="I24" s="331"/>
      <c r="J24" s="331"/>
      <c r="K24" s="331"/>
      <c r="L24" s="331"/>
      <c r="M24" s="331"/>
      <c r="N24" s="331"/>
      <c r="O24" s="11" t="s">
        <v>0</v>
      </c>
      <c r="P24" s="8">
        <v>5</v>
      </c>
      <c r="Q24" s="331">
        <f>IF(ISBLANK($Y$6),"",$Y$6)</f>
      </c>
      <c r="R24" s="331"/>
      <c r="S24" s="331"/>
      <c r="T24" s="331"/>
      <c r="U24" s="331"/>
      <c r="V24" s="331"/>
      <c r="W24" s="331"/>
      <c r="X24" s="331"/>
      <c r="Y24" s="331"/>
      <c r="Z24" s="331"/>
      <c r="AA24" s="331"/>
      <c r="AB24" s="331"/>
      <c r="AC24" s="7"/>
      <c r="AD24" s="7"/>
      <c r="AE24" s="325"/>
      <c r="AF24" s="325"/>
      <c r="AG24" s="11" t="s">
        <v>1</v>
      </c>
      <c r="AH24" s="326"/>
      <c r="AI24" s="326"/>
      <c r="AJ24" s="13"/>
      <c r="AK24" s="7"/>
      <c r="AL24" s="12">
        <f t="shared" si="0"/>
      </c>
      <c r="AM24" s="16">
        <f t="shared" si="1"/>
      </c>
      <c r="AN24" s="8"/>
      <c r="AO24" s="7">
        <v>8</v>
      </c>
      <c r="AP24" s="7"/>
      <c r="AQ24" s="36">
        <f>IF(ISNUMBER(AH24),SUM($AL$11:AL24),"")</f>
      </c>
      <c r="AR24" s="37">
        <f t="shared" si="2"/>
      </c>
      <c r="AS24" s="37">
        <f>IF(ISNUMBER(AH24),SUM($AM$11:AM24),"")</f>
      </c>
      <c r="AT24" s="36">
        <f>IF(ISNUMBER(AH24),SUM($AE$11:AF24),"")</f>
      </c>
      <c r="AU24" s="37">
        <f t="shared" si="3"/>
      </c>
      <c r="AV24" s="37">
        <f>IF(ISNUMBER(AH24),SUM($AH$11:AI24),"")</f>
      </c>
      <c r="AW24" s="7"/>
    </row>
    <row r="25" spans="1:49" ht="21.75" customHeight="1">
      <c r="A25" s="7"/>
      <c r="B25" s="7"/>
      <c r="C25" s="10">
        <v>3</v>
      </c>
      <c r="D25" s="331">
        <f>IF(ISBLANK($F$8),"",$F$8)</f>
      </c>
      <c r="E25" s="331"/>
      <c r="F25" s="331"/>
      <c r="G25" s="331"/>
      <c r="H25" s="331"/>
      <c r="I25" s="331"/>
      <c r="J25" s="331"/>
      <c r="K25" s="331"/>
      <c r="L25" s="331"/>
      <c r="M25" s="331"/>
      <c r="N25" s="331"/>
      <c r="O25" s="11" t="s">
        <v>0</v>
      </c>
      <c r="P25" s="8">
        <v>8</v>
      </c>
      <c r="Q25" s="331">
        <f>IF(ISBLANK($Y$9),"",$Y$9)</f>
      </c>
      <c r="R25" s="331"/>
      <c r="S25" s="331"/>
      <c r="T25" s="331"/>
      <c r="U25" s="331"/>
      <c r="V25" s="331"/>
      <c r="W25" s="331"/>
      <c r="X25" s="331"/>
      <c r="Y25" s="331"/>
      <c r="Z25" s="331"/>
      <c r="AA25" s="331"/>
      <c r="AB25" s="331"/>
      <c r="AC25" s="7"/>
      <c r="AD25" s="7"/>
      <c r="AE25" s="325"/>
      <c r="AF25" s="325"/>
      <c r="AG25" s="11" t="s">
        <v>1</v>
      </c>
      <c r="AH25" s="326"/>
      <c r="AI25" s="326"/>
      <c r="AJ25" s="13"/>
      <c r="AK25" s="7"/>
      <c r="AL25" s="12">
        <f t="shared" si="0"/>
      </c>
      <c r="AM25" s="16">
        <f t="shared" si="1"/>
      </c>
      <c r="AN25" s="8"/>
      <c r="AO25" s="7">
        <v>4</v>
      </c>
      <c r="AP25" s="7"/>
      <c r="AQ25" s="36"/>
      <c r="AR25" s="37"/>
      <c r="AS25" s="37"/>
      <c r="AT25" s="36"/>
      <c r="AU25" s="37"/>
      <c r="AV25" s="37"/>
      <c r="AW25" s="7"/>
    </row>
    <row r="26" spans="1:49" ht="21.75" customHeight="1">
      <c r="A26" s="7"/>
      <c r="B26" s="7"/>
      <c r="C26" s="10">
        <v>2</v>
      </c>
      <c r="D26" s="331">
        <f>IF(ISBLANK($F$7),"",$F$7)</f>
      </c>
      <c r="E26" s="331"/>
      <c r="F26" s="331"/>
      <c r="G26" s="331"/>
      <c r="H26" s="331"/>
      <c r="I26" s="331"/>
      <c r="J26" s="331"/>
      <c r="K26" s="331"/>
      <c r="L26" s="331"/>
      <c r="M26" s="331"/>
      <c r="N26" s="331"/>
      <c r="O26" s="11" t="s">
        <v>0</v>
      </c>
      <c r="P26" s="8">
        <v>7</v>
      </c>
      <c r="Q26" s="331">
        <f>IF(ISBLANK($Y$8),"",$Y$8)</f>
      </c>
      <c r="R26" s="331"/>
      <c r="S26" s="331"/>
      <c r="T26" s="331"/>
      <c r="U26" s="331"/>
      <c r="V26" s="331"/>
      <c r="W26" s="331"/>
      <c r="X26" s="331"/>
      <c r="Y26" s="331"/>
      <c r="Z26" s="331"/>
      <c r="AA26" s="331"/>
      <c r="AB26" s="331"/>
      <c r="AC26" s="7"/>
      <c r="AD26" s="7"/>
      <c r="AE26" s="325"/>
      <c r="AF26" s="325"/>
      <c r="AG26" s="11" t="s">
        <v>1</v>
      </c>
      <c r="AH26" s="326"/>
      <c r="AI26" s="326"/>
      <c r="AJ26" s="13"/>
      <c r="AK26" s="7"/>
      <c r="AL26" s="12">
        <f t="shared" si="0"/>
      </c>
      <c r="AM26" s="16">
        <f t="shared" si="1"/>
      </c>
      <c r="AN26" s="8"/>
      <c r="AO26" s="7">
        <v>5</v>
      </c>
      <c r="AP26" s="7"/>
      <c r="AQ26" s="36">
        <f>IF(ISNUMBER(AH26),SUM($AL$11:AL26),"")</f>
      </c>
      <c r="AR26" s="37">
        <f t="shared" si="2"/>
      </c>
      <c r="AS26" s="37">
        <f>IF(ISNUMBER(AH26),SUM($AM$11:AM26),"")</f>
      </c>
      <c r="AT26" s="36">
        <f>IF(ISNUMBER(AH26),SUM($AE$11:AF26),"")</f>
      </c>
      <c r="AU26" s="37">
        <f t="shared" si="3"/>
      </c>
      <c r="AV26" s="37">
        <f>IF(ISNUMBER(AH26),SUM($AH$11:AI26),"")</f>
      </c>
      <c r="AW26" s="7"/>
    </row>
    <row r="27" spans="1:49" ht="19.5" customHeight="1">
      <c r="A27" s="7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8"/>
      <c r="AN27" s="8"/>
      <c r="AO27" s="7"/>
      <c r="AP27" s="7"/>
      <c r="AQ27" s="7"/>
      <c r="AR27" s="7"/>
      <c r="AS27" s="7"/>
      <c r="AT27" s="7"/>
      <c r="AU27" s="7"/>
      <c r="AV27" s="8"/>
      <c r="AW27" s="8"/>
    </row>
    <row r="28" spans="1:50" s="6" customFormat="1" ht="18.75" customHeight="1">
      <c r="A28" s="23"/>
      <c r="B28" s="23"/>
      <c r="C28" s="24"/>
      <c r="D28" s="25"/>
      <c r="E28" s="25"/>
      <c r="F28" s="25"/>
      <c r="G28" s="25"/>
      <c r="H28" s="26"/>
      <c r="I28" s="27">
        <v>5</v>
      </c>
      <c r="J28" s="349">
        <f>IF(ISBLANK($Y$6),"",$Y$6)</f>
      </c>
      <c r="K28" s="349"/>
      <c r="L28" s="349"/>
      <c r="M28" s="349"/>
      <c r="N28" s="349"/>
      <c r="O28" s="350"/>
      <c r="P28" s="27">
        <v>6</v>
      </c>
      <c r="Q28" s="343">
        <f>IF(ISBLANK($Y$7),"",$Y$7)</f>
      </c>
      <c r="R28" s="343"/>
      <c r="S28" s="343"/>
      <c r="T28" s="343"/>
      <c r="U28" s="343"/>
      <c r="V28" s="344"/>
      <c r="W28" s="27">
        <v>7</v>
      </c>
      <c r="X28" s="345">
        <f>IF(ISBLANK($Y$8),"",$Y$8)</f>
      </c>
      <c r="Y28" s="345"/>
      <c r="Z28" s="345"/>
      <c r="AA28" s="345"/>
      <c r="AB28" s="345"/>
      <c r="AC28" s="346"/>
      <c r="AD28" s="27">
        <v>8</v>
      </c>
      <c r="AE28" s="345">
        <f>IF(ISBLANK($Y$9),"",$Y$9)</f>
      </c>
      <c r="AF28" s="345"/>
      <c r="AG28" s="345"/>
      <c r="AH28" s="345"/>
      <c r="AI28" s="345"/>
      <c r="AJ28" s="346"/>
      <c r="AK28" s="38"/>
      <c r="AL28" s="38"/>
      <c r="AM28" s="38"/>
      <c r="AN28" s="340" t="s">
        <v>7</v>
      </c>
      <c r="AO28" s="341"/>
      <c r="AP28" s="341"/>
      <c r="AQ28" s="341"/>
      <c r="AR28" s="342"/>
      <c r="AS28" s="340" t="s">
        <v>8</v>
      </c>
      <c r="AT28" s="341"/>
      <c r="AU28" s="341"/>
      <c r="AV28" s="341"/>
      <c r="AW28" s="342"/>
      <c r="AX28" s="23"/>
    </row>
    <row r="29" spans="1:50" s="6" customFormat="1" ht="18.75" customHeight="1">
      <c r="A29" s="23"/>
      <c r="B29" s="23"/>
      <c r="C29" s="28">
        <v>1</v>
      </c>
      <c r="D29" s="347">
        <f>IF(ISBLANK($F$6),"",$F$6)</f>
      </c>
      <c r="E29" s="347"/>
      <c r="F29" s="347"/>
      <c r="G29" s="347"/>
      <c r="H29" s="348"/>
      <c r="I29" s="332">
        <f>IF(ISNUMBER(AE11),AE11,"")</f>
      </c>
      <c r="J29" s="333"/>
      <c r="K29" s="333"/>
      <c r="L29" s="29" t="s">
        <v>1</v>
      </c>
      <c r="M29" s="334">
        <f>IF(ISNUMBER(AH11),AH11,"")</f>
      </c>
      <c r="N29" s="334"/>
      <c r="O29" s="335"/>
      <c r="P29" s="327">
        <f>IF(ISNUMBER(AE23),AE23,"")</f>
      </c>
      <c r="Q29" s="328"/>
      <c r="R29" s="328"/>
      <c r="S29" s="29" t="s">
        <v>1</v>
      </c>
      <c r="T29" s="329">
        <f>IF(ISNUMBER(AH23),AH23,"")</f>
      </c>
      <c r="U29" s="329"/>
      <c r="V29" s="330"/>
      <c r="W29" s="327">
        <f>IF(ISNUMBER(AE22),AE22,"")</f>
      </c>
      <c r="X29" s="328"/>
      <c r="Y29" s="328"/>
      <c r="Z29" s="29" t="s">
        <v>1</v>
      </c>
      <c r="AA29" s="329">
        <f>IF(ISNUMBER(AH22),AH22,"")</f>
      </c>
      <c r="AB29" s="329"/>
      <c r="AC29" s="330"/>
      <c r="AD29" s="327">
        <f>IF(ISNUMBER(AE18),AE18,"")</f>
      </c>
      <c r="AE29" s="328"/>
      <c r="AF29" s="328"/>
      <c r="AG29" s="29" t="s">
        <v>1</v>
      </c>
      <c r="AH29" s="329">
        <f>IF(ISNUMBER(AH18),AH18,"")</f>
      </c>
      <c r="AI29" s="329"/>
      <c r="AJ29" s="330"/>
      <c r="AK29" s="25"/>
      <c r="AL29" s="25"/>
      <c r="AM29" s="25"/>
      <c r="AN29" s="327">
        <f>IF(ISBLANK(F6),"",IF(ISNUMBER(AH11),SUMIF(D11:N26,D29,AL11:AL26),""))</f>
      </c>
      <c r="AO29" s="328"/>
      <c r="AP29" s="29" t="s">
        <v>1</v>
      </c>
      <c r="AQ29" s="329">
        <f>IF(ISBLANK(F6),"",IF(ISNUMBER(AH11),SUMIF(D11:N26,D29,AM11:AM26),""))</f>
      </c>
      <c r="AR29" s="330"/>
      <c r="AS29" s="327">
        <f>IF(ISBLANK(F6),"",IF(ISNUMBER(AH11),SUM(I29,P29,W29,AD29),""))</f>
      </c>
      <c r="AT29" s="328"/>
      <c r="AU29" s="29" t="s">
        <v>1</v>
      </c>
      <c r="AV29" s="329">
        <f>IF(ISBLANK(F6),"",IF(ISNUMBER(AH11),SUM(M29,T29,AA29,AH29),""))</f>
      </c>
      <c r="AW29" s="330"/>
      <c r="AX29" s="23"/>
    </row>
    <row r="30" spans="1:50" s="6" customFormat="1" ht="18.75" customHeight="1">
      <c r="A30" s="23"/>
      <c r="B30" s="23"/>
      <c r="C30" s="28">
        <v>2</v>
      </c>
      <c r="D30" s="347">
        <f>IF(ISBLANK($F$7),"",$F$7)</f>
      </c>
      <c r="E30" s="347"/>
      <c r="F30" s="347"/>
      <c r="G30" s="347"/>
      <c r="H30" s="348"/>
      <c r="I30" s="332">
        <f>IF(ISNUMBER(AE15),AE15,"")</f>
      </c>
      <c r="J30" s="333"/>
      <c r="K30" s="333"/>
      <c r="L30" s="29" t="s">
        <v>1</v>
      </c>
      <c r="M30" s="334">
        <f>IF(ISNUMBER(AH15),AH15,"")</f>
      </c>
      <c r="N30" s="334"/>
      <c r="O30" s="335"/>
      <c r="P30" s="327">
        <f>IF(ISNUMBER(AE12),AE12,"")</f>
      </c>
      <c r="Q30" s="328"/>
      <c r="R30" s="328"/>
      <c r="S30" s="29" t="s">
        <v>1</v>
      </c>
      <c r="T30" s="329">
        <f>IF(ISNUMBER(AH12),AH12,"")</f>
      </c>
      <c r="U30" s="329"/>
      <c r="V30" s="330"/>
      <c r="W30" s="327">
        <f>IF(ISNUMBER(AE26),AE26,"")</f>
      </c>
      <c r="X30" s="328"/>
      <c r="Y30" s="328"/>
      <c r="Z30" s="29" t="s">
        <v>1</v>
      </c>
      <c r="AA30" s="329">
        <f>IF(ISNUMBER(AH26),AH26,"")</f>
      </c>
      <c r="AB30" s="329"/>
      <c r="AC30" s="330"/>
      <c r="AD30" s="327">
        <f>IF(ISNUMBER(AE21),AE21,"")</f>
      </c>
      <c r="AE30" s="328"/>
      <c r="AF30" s="328"/>
      <c r="AG30" s="29" t="s">
        <v>1</v>
      </c>
      <c r="AH30" s="329">
        <f>IF(ISNUMBER(AH21),AH21,"")</f>
      </c>
      <c r="AI30" s="329"/>
      <c r="AJ30" s="330"/>
      <c r="AK30" s="25"/>
      <c r="AL30" s="25"/>
      <c r="AM30" s="25"/>
      <c r="AN30" s="327">
        <f>IF(ISBLANK(F7),"",IF(ISNUMBER(AH12),SUMIF(D12:N27,D30,AL12:AL27),""))</f>
      </c>
      <c r="AO30" s="328"/>
      <c r="AP30" s="29" t="s">
        <v>1</v>
      </c>
      <c r="AQ30" s="329">
        <f>IF(ISBLANK(F7),"",IF(ISNUMBER(AH12),SUMIF(D12:N27,D30,AM12:AM27),""))</f>
      </c>
      <c r="AR30" s="330"/>
      <c r="AS30" s="327">
        <f>IF(ISBLANK(F7),"",IF(ISNUMBER(AH12),SUM(I30,P30,W30,AD30),""))</f>
      </c>
      <c r="AT30" s="328"/>
      <c r="AU30" s="29" t="s">
        <v>1</v>
      </c>
      <c r="AV30" s="329">
        <f>IF(ISBLANK(F7),"",IF(ISNUMBER(AH12),SUM(M30,T30,AA30,AH30),""))</f>
      </c>
      <c r="AW30" s="330"/>
      <c r="AX30" s="23"/>
    </row>
    <row r="31" spans="1:50" s="6" customFormat="1" ht="18.75" customHeight="1">
      <c r="A31" s="23"/>
      <c r="B31" s="23"/>
      <c r="C31" s="28">
        <v>3</v>
      </c>
      <c r="D31" s="347">
        <f>IF(ISBLANK($F$8),"",$F$8)</f>
      </c>
      <c r="E31" s="347"/>
      <c r="F31" s="347"/>
      <c r="G31" s="347"/>
      <c r="H31" s="348"/>
      <c r="I31" s="332">
        <f>IF(ISNUMBER(AE20),AE20,"")</f>
      </c>
      <c r="J31" s="333"/>
      <c r="K31" s="333"/>
      <c r="L31" s="29" t="s">
        <v>1</v>
      </c>
      <c r="M31" s="334">
        <f>IF(ISNUMBER(AH20),AH20,"")</f>
      </c>
      <c r="N31" s="334"/>
      <c r="O31" s="335"/>
      <c r="P31" s="327">
        <f>IF(ISNUMBER(AE16),AE16,"")</f>
      </c>
      <c r="Q31" s="328"/>
      <c r="R31" s="328"/>
      <c r="S31" s="29" t="s">
        <v>1</v>
      </c>
      <c r="T31" s="329">
        <f>IF(ISNUMBER(AH16),AH16,"")</f>
      </c>
      <c r="U31" s="329"/>
      <c r="V31" s="330"/>
      <c r="W31" s="327">
        <f>IF(ISNUMBER(AE13),AE13,"")</f>
      </c>
      <c r="X31" s="328"/>
      <c r="Y31" s="328"/>
      <c r="Z31" s="29" t="s">
        <v>1</v>
      </c>
      <c r="AA31" s="329">
        <f>IF(ISNUMBER(AH13),AH13,"")</f>
      </c>
      <c r="AB31" s="329"/>
      <c r="AC31" s="330"/>
      <c r="AD31" s="327">
        <f>IF(ISNUMBER(AE25),AE25,"")</f>
      </c>
      <c r="AE31" s="328"/>
      <c r="AF31" s="328"/>
      <c r="AG31" s="29" t="s">
        <v>1</v>
      </c>
      <c r="AH31" s="329">
        <f>IF(ISNUMBER(AH25),AH25,"")</f>
      </c>
      <c r="AI31" s="329"/>
      <c r="AJ31" s="330"/>
      <c r="AK31" s="25"/>
      <c r="AL31" s="25"/>
      <c r="AM31" s="25"/>
      <c r="AN31" s="327">
        <f>IF(ISBLANK(F8),"",IF(ISNUMBER(AH13),SUMIF(D13:N28,D31,AL13:AL28),""))</f>
      </c>
      <c r="AO31" s="328"/>
      <c r="AP31" s="29" t="s">
        <v>1</v>
      </c>
      <c r="AQ31" s="329">
        <f>IF(ISBLANK(F8),"",IF(ISNUMBER(AH13),SUMIF(D13:N28,D31,AM13:AM28),""))</f>
      </c>
      <c r="AR31" s="330"/>
      <c r="AS31" s="327">
        <f>IF(ISBLANK(F8),"",IF(ISNUMBER(AH13),SUM(I31,P31,W31,AD31),""))</f>
      </c>
      <c r="AT31" s="328"/>
      <c r="AU31" s="29" t="s">
        <v>1</v>
      </c>
      <c r="AV31" s="329">
        <f>IF(ISBLANK(F8),"",IF(ISNUMBER(AH13),SUM(M31,T31,AA31,AH31),""))</f>
      </c>
      <c r="AW31" s="330"/>
      <c r="AX31" s="23"/>
    </row>
    <row r="32" spans="1:50" s="6" customFormat="1" ht="18.75" customHeight="1">
      <c r="A32" s="23"/>
      <c r="B32" s="23"/>
      <c r="C32" s="28">
        <v>4</v>
      </c>
      <c r="D32" s="347">
        <f>IF(ISBLANK($F$9),"",$F$9)</f>
      </c>
      <c r="E32" s="347"/>
      <c r="F32" s="347"/>
      <c r="G32" s="347"/>
      <c r="H32" s="348"/>
      <c r="I32" s="332">
        <f>IF(ISNUMBER(AE24),AE24,"")</f>
      </c>
      <c r="J32" s="333"/>
      <c r="K32" s="333"/>
      <c r="L32" s="29" t="s">
        <v>1</v>
      </c>
      <c r="M32" s="334">
        <f>IF(ISNUMBER(AH24),AH24,"")</f>
      </c>
      <c r="N32" s="334"/>
      <c r="O32" s="335"/>
      <c r="P32" s="327">
        <f>IF(ISNUMBER(AE19),AE19,"")</f>
      </c>
      <c r="Q32" s="328"/>
      <c r="R32" s="328"/>
      <c r="S32" s="29" t="s">
        <v>1</v>
      </c>
      <c r="T32" s="329">
        <f>IF(ISNUMBER(AH19),AH19,"")</f>
      </c>
      <c r="U32" s="329"/>
      <c r="V32" s="330"/>
      <c r="W32" s="327">
        <f>IF(ISNUMBER(AE17),AE17,"")</f>
      </c>
      <c r="X32" s="328"/>
      <c r="Y32" s="328"/>
      <c r="Z32" s="29" t="s">
        <v>1</v>
      </c>
      <c r="AA32" s="329">
        <f>IF(ISNUMBER(AH17),AH17,"")</f>
      </c>
      <c r="AB32" s="329"/>
      <c r="AC32" s="330"/>
      <c r="AD32" s="327">
        <f>IF(ISNUMBER(AE14),AE14,"")</f>
      </c>
      <c r="AE32" s="328"/>
      <c r="AF32" s="328"/>
      <c r="AG32" s="29" t="s">
        <v>1</v>
      </c>
      <c r="AH32" s="329">
        <f>IF(ISNUMBER(AH14),AH14,"")</f>
      </c>
      <c r="AI32" s="329"/>
      <c r="AJ32" s="330"/>
      <c r="AK32" s="25"/>
      <c r="AL32" s="25"/>
      <c r="AM32" s="25"/>
      <c r="AN32" s="327">
        <f>IF(ISBLANK(F9),"",IF(ISNUMBER(AH14),SUMIF(D14:N29,D32,AL14:AL29),""))</f>
      </c>
      <c r="AO32" s="328"/>
      <c r="AP32" s="29" t="s">
        <v>1</v>
      </c>
      <c r="AQ32" s="329">
        <f>IF(ISBLANK(F9),"",IF(ISNUMBER(AH14),SUMIF(D14:N29,D32,AM14:AM29),""))</f>
      </c>
      <c r="AR32" s="330"/>
      <c r="AS32" s="327">
        <f>IF(ISBLANK(F9),"",IF(ISNUMBER(AH14),SUM(I32,P32,W32,AD32),""))</f>
      </c>
      <c r="AT32" s="328"/>
      <c r="AU32" s="29" t="s">
        <v>1</v>
      </c>
      <c r="AV32" s="329">
        <f>IF(ISBLANK(F9),"",IF(ISNUMBER(AH14),SUM(M32,T32,AA32,AH32),""))</f>
      </c>
      <c r="AW32" s="330"/>
      <c r="AX32" s="23"/>
    </row>
    <row r="33" spans="1:50" s="6" customFormat="1" ht="6.75" customHeight="1">
      <c r="A33" s="23"/>
      <c r="B33" s="23"/>
      <c r="C33" s="30"/>
      <c r="D33" s="31"/>
      <c r="E33" s="31"/>
      <c r="F33" s="31"/>
      <c r="G33" s="31"/>
      <c r="H33" s="32"/>
      <c r="I33" s="29"/>
      <c r="J33" s="29"/>
      <c r="K33" s="29"/>
      <c r="L33" s="29"/>
      <c r="M33" s="29"/>
      <c r="N33" s="29"/>
      <c r="O33" s="33"/>
      <c r="P33" s="29"/>
      <c r="Q33" s="29"/>
      <c r="R33" s="29"/>
      <c r="S33" s="29"/>
      <c r="T33" s="29"/>
      <c r="U33" s="29"/>
      <c r="V33" s="33"/>
      <c r="W33" s="29"/>
      <c r="X33" s="29"/>
      <c r="Y33" s="29"/>
      <c r="Z33" s="29"/>
      <c r="AA33" s="29"/>
      <c r="AB33" s="29"/>
      <c r="AC33" s="33"/>
      <c r="AD33" s="29"/>
      <c r="AE33" s="29"/>
      <c r="AF33" s="29"/>
      <c r="AG33" s="29"/>
      <c r="AH33" s="29"/>
      <c r="AI33" s="29"/>
      <c r="AJ33" s="33"/>
      <c r="AK33" s="25"/>
      <c r="AL33" s="25"/>
      <c r="AM33" s="25"/>
      <c r="AN33" s="34"/>
      <c r="AO33" s="29"/>
      <c r="AP33" s="29"/>
      <c r="AQ33" s="29"/>
      <c r="AR33" s="33"/>
      <c r="AS33" s="34"/>
      <c r="AT33" s="39"/>
      <c r="AU33" s="39"/>
      <c r="AV33" s="39"/>
      <c r="AW33" s="40"/>
      <c r="AX33" s="23"/>
    </row>
    <row r="34" spans="1:50" s="6" customFormat="1" ht="18.75" customHeight="1">
      <c r="A34" s="23"/>
      <c r="B34" s="23"/>
      <c r="C34" s="340" t="s">
        <v>7</v>
      </c>
      <c r="D34" s="341"/>
      <c r="E34" s="341"/>
      <c r="F34" s="341"/>
      <c r="G34" s="341"/>
      <c r="H34" s="342"/>
      <c r="I34" s="327">
        <f>IF(ISBLANK(Y6),"",IF(ISNUMBER(AH11),SUMIF($Q$11:$AB$26,J28,$AM$11:$AM$26),""))</f>
      </c>
      <c r="J34" s="328"/>
      <c r="K34" s="328"/>
      <c r="L34" s="29" t="s">
        <v>1</v>
      </c>
      <c r="M34" s="329">
        <f>IF(ISBLANK(Y6),"",IF(ISNUMBER(AH11),SUMIF($Q$11:$AB$26,J28,$AL$11:$AL$26),""))</f>
      </c>
      <c r="N34" s="329"/>
      <c r="O34" s="330"/>
      <c r="P34" s="327">
        <f>IF(ISBLANK(Y7),"",IF(ISNUMBER(AH12),SUMIF($Q$11:$AB$26,Q28,$AM$11:$AM$26),""))</f>
      </c>
      <c r="Q34" s="328"/>
      <c r="R34" s="328"/>
      <c r="S34" s="29" t="s">
        <v>1</v>
      </c>
      <c r="T34" s="329">
        <f>IF(ISBLANK(Y7),"",IF(ISNUMBER(AH12),SUMIF($Q$11:$AB$26,Q28,$AL$11:$AL$26),""))</f>
      </c>
      <c r="U34" s="329"/>
      <c r="V34" s="330"/>
      <c r="W34" s="327">
        <f>IF(ISBLANK(Y8),"",IF(ISNUMBER(AH13),SUMIF($Q$11:$AB$26,X28,$AM$11:$AM$26),""))</f>
      </c>
      <c r="X34" s="328"/>
      <c r="Y34" s="328"/>
      <c r="Z34" s="29" t="s">
        <v>1</v>
      </c>
      <c r="AA34" s="329">
        <f>IF(ISBLANK(Y8),"",IF(ISNUMBER(AH13),SUMIF($Q$11:$AB$26,X28,$AL$11:$AL$26),""))</f>
      </c>
      <c r="AB34" s="329"/>
      <c r="AC34" s="330"/>
      <c r="AD34" s="327">
        <f>IF(ISBLANK(Y9),"",IF(ISNUMBER(AH14),SUMIF($Q$11:$AB$26,AE28,$AM$11:$AM$26),""))</f>
      </c>
      <c r="AE34" s="328"/>
      <c r="AF34" s="328"/>
      <c r="AG34" s="29" t="s">
        <v>1</v>
      </c>
      <c r="AH34" s="329">
        <f>IF(ISBLANK(Y9),"",IF(ISNUMBER(AH14),SUMIF($Q$11:$AB$26,AE28,$AL$11:$AL$26),""))</f>
      </c>
      <c r="AI34" s="329"/>
      <c r="AJ34" s="330"/>
      <c r="AK34" s="25"/>
      <c r="AL34" s="25"/>
      <c r="AM34" s="25"/>
      <c r="AN34" s="327">
        <f>IF(ISNUMBER(AH11),SUM(AN29:AO32),"")</f>
      </c>
      <c r="AO34" s="328"/>
      <c r="AP34" s="29" t="s">
        <v>1</v>
      </c>
      <c r="AQ34" s="329">
        <f>IF(ISNUMBER(AH11),SUM(AQ29:AR32),"")</f>
      </c>
      <c r="AR34" s="330"/>
      <c r="AS34" s="34"/>
      <c r="AT34" s="39"/>
      <c r="AU34" s="39"/>
      <c r="AV34" s="39"/>
      <c r="AW34" s="40"/>
      <c r="AX34" s="23"/>
    </row>
    <row r="35" spans="1:50" s="6" customFormat="1" ht="18.75" customHeight="1">
      <c r="A35" s="35"/>
      <c r="B35" s="35"/>
      <c r="C35" s="340" t="s">
        <v>8</v>
      </c>
      <c r="D35" s="341"/>
      <c r="E35" s="341"/>
      <c r="F35" s="341"/>
      <c r="G35" s="341"/>
      <c r="H35" s="342"/>
      <c r="I35" s="327">
        <f>IF(ISBLANK(Y6),"",IF(ISNUMBER(AH11),SUM(M29:M32),""))</f>
      </c>
      <c r="J35" s="328"/>
      <c r="K35" s="328"/>
      <c r="L35" s="29" t="s">
        <v>1</v>
      </c>
      <c r="M35" s="329">
        <f>IF(ISBLANK(Y6),"",IF(ISNUMBER(AH11),SUM(I29:I32),""))</f>
      </c>
      <c r="N35" s="329"/>
      <c r="O35" s="330"/>
      <c r="P35" s="327">
        <f>IF(ISBLANK(Y7),"",IF(ISNUMBER(AH12),SUM(T29:T32),""))</f>
      </c>
      <c r="Q35" s="328"/>
      <c r="R35" s="328"/>
      <c r="S35" s="29" t="s">
        <v>1</v>
      </c>
      <c r="T35" s="329">
        <f>IF(ISBLANK(Y7),"",IF(ISNUMBER(AH12),SUM(P29:P32),""))</f>
      </c>
      <c r="U35" s="329"/>
      <c r="V35" s="330"/>
      <c r="W35" s="327">
        <f>IF(ISBLANK(Y8),"",IF(ISNUMBER(AH13),SUM(AA29:AA32),""))</f>
      </c>
      <c r="X35" s="328"/>
      <c r="Y35" s="328"/>
      <c r="Z35" s="29" t="s">
        <v>1</v>
      </c>
      <c r="AA35" s="329">
        <f>IF(ISBLANK(Y8),"",IF(ISNUMBER(AH13),SUM(W29:W32),""))</f>
      </c>
      <c r="AB35" s="329"/>
      <c r="AC35" s="330"/>
      <c r="AD35" s="327">
        <f>IF(ISBLANK(Y9),"",IF(ISNUMBER(AH14),SUM(AH29:AH32),""))</f>
      </c>
      <c r="AE35" s="328"/>
      <c r="AF35" s="328"/>
      <c r="AG35" s="29" t="s">
        <v>1</v>
      </c>
      <c r="AH35" s="329">
        <f>IF(ISBLANK(Y9),"",IF(ISNUMBER(AH14),SUM(AD29:AD32),""))</f>
      </c>
      <c r="AI35" s="329"/>
      <c r="AJ35" s="330"/>
      <c r="AK35" s="25"/>
      <c r="AL35" s="25"/>
      <c r="AM35" s="25"/>
      <c r="AN35" s="34"/>
      <c r="AO35" s="29"/>
      <c r="AP35" s="29"/>
      <c r="AQ35" s="29"/>
      <c r="AR35" s="33"/>
      <c r="AS35" s="327">
        <f>IF(ISNUMBER(AH11),SUM(AS29:AT32),"")</f>
      </c>
      <c r="AT35" s="328"/>
      <c r="AU35" s="29" t="s">
        <v>1</v>
      </c>
      <c r="AV35" s="329">
        <f>IF(ISNUMBER(AH11),SUM(AV29:AW32),"")</f>
      </c>
      <c r="AW35" s="330"/>
      <c r="AX35" s="23"/>
    </row>
    <row r="36" spans="1:50" s="6" customFormat="1" ht="8.2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49" ht="12.75">
      <c r="A37" s="7"/>
      <c r="B37" s="7"/>
      <c r="C37" s="41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8"/>
      <c r="AN37" s="8"/>
      <c r="AO37" s="7"/>
      <c r="AP37" s="7"/>
      <c r="AQ37" s="7"/>
      <c r="AR37" s="7"/>
      <c r="AS37" s="7"/>
      <c r="AT37" s="7"/>
      <c r="AU37" s="7"/>
      <c r="AV37" s="8"/>
      <c r="AW37" s="8"/>
    </row>
    <row r="38" spans="1:49" ht="12.75">
      <c r="A38" s="42"/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8"/>
      <c r="AN38" s="8"/>
      <c r="AO38" s="7"/>
      <c r="AP38" s="7"/>
      <c r="AQ38" s="7"/>
      <c r="AR38" s="7"/>
      <c r="AS38" s="7"/>
      <c r="AT38" s="7"/>
      <c r="AU38" s="7"/>
      <c r="AV38" s="8"/>
      <c r="AW38" s="8"/>
    </row>
    <row r="39" spans="1:50" s="4" customFormat="1" ht="12.75">
      <c r="A39" s="12"/>
      <c r="B39" s="1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6"/>
      <c r="AN39" s="16"/>
      <c r="AO39" s="12"/>
      <c r="AP39" s="12"/>
      <c r="AQ39" s="12"/>
      <c r="AR39" s="12"/>
      <c r="AS39" s="12"/>
      <c r="AT39" s="12"/>
      <c r="AU39" s="12"/>
      <c r="AV39" s="16"/>
      <c r="AW39" s="16"/>
      <c r="AX39" s="12"/>
    </row>
    <row r="40" spans="1:49" ht="12.75">
      <c r="A40" s="7"/>
      <c r="B40" s="7"/>
      <c r="C40" s="8"/>
      <c r="D40" s="8"/>
      <c r="E40" s="8"/>
      <c r="F40" s="8"/>
      <c r="G40" s="8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8"/>
      <c r="W40" s="8"/>
      <c r="X40" s="8"/>
      <c r="Y40" s="8"/>
      <c r="Z40" s="8"/>
      <c r="AA40" s="8"/>
      <c r="AB40" s="8"/>
      <c r="AC40" s="8"/>
      <c r="AD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3"/>
    </row>
  </sheetData>
  <sheetProtection/>
  <mergeCells count="164"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  <mergeCell ref="Y5:AI5"/>
    <mergeCell ref="AE15:AF15"/>
    <mergeCell ref="AH11:AI11"/>
    <mergeCell ref="AH12:AI12"/>
    <mergeCell ref="AH13:AI13"/>
    <mergeCell ref="AE12:AF12"/>
    <mergeCell ref="AE13:AF13"/>
    <mergeCell ref="AE11:AF11"/>
    <mergeCell ref="D23:N23"/>
    <mergeCell ref="D22:N22"/>
    <mergeCell ref="Q3:AG3"/>
    <mergeCell ref="D21:N21"/>
    <mergeCell ref="D20:N20"/>
    <mergeCell ref="D19:N19"/>
    <mergeCell ref="D18:N18"/>
    <mergeCell ref="Q15:AB15"/>
    <mergeCell ref="Q16:AB16"/>
    <mergeCell ref="F5:P5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AN28:AR28"/>
    <mergeCell ref="AS28:AW28"/>
    <mergeCell ref="Q28:V28"/>
    <mergeCell ref="X28:AC28"/>
    <mergeCell ref="AE28:AJ28"/>
    <mergeCell ref="D32:H32"/>
    <mergeCell ref="AH20:AI20"/>
    <mergeCell ref="AH21:AI21"/>
    <mergeCell ref="AH14:AI14"/>
    <mergeCell ref="AH15:AI15"/>
    <mergeCell ref="AH16:AI16"/>
    <mergeCell ref="AH17:AI17"/>
    <mergeCell ref="AH18:AI18"/>
    <mergeCell ref="AH19:AI19"/>
    <mergeCell ref="M1:AD1"/>
    <mergeCell ref="AE14:AF14"/>
    <mergeCell ref="D17:N17"/>
    <mergeCell ref="D16:N16"/>
    <mergeCell ref="D15:N15"/>
    <mergeCell ref="D14:N14"/>
    <mergeCell ref="D13:N13"/>
    <mergeCell ref="D12:N12"/>
    <mergeCell ref="AE16:AF16"/>
    <mergeCell ref="Q14:AB14"/>
    <mergeCell ref="D11:N11"/>
    <mergeCell ref="Q11:AB11"/>
    <mergeCell ref="Q12:AB12"/>
    <mergeCell ref="Q13:AB13"/>
    <mergeCell ref="AN1:AP1"/>
    <mergeCell ref="AQ1:AV1"/>
    <mergeCell ref="AI3:AJ3"/>
    <mergeCell ref="AN3:AO3"/>
    <mergeCell ref="AR3:AS3"/>
    <mergeCell ref="AU3:AV3"/>
    <mergeCell ref="Q17:AB17"/>
    <mergeCell ref="Q18:AB18"/>
    <mergeCell ref="I29:K29"/>
    <mergeCell ref="I30:K30"/>
    <mergeCell ref="Q24:AB24"/>
    <mergeCell ref="Q26:AB26"/>
    <mergeCell ref="Q25:AB25"/>
    <mergeCell ref="W29:Y29"/>
    <mergeCell ref="AA29:AC29"/>
    <mergeCell ref="W30:Y30"/>
    <mergeCell ref="AE22:AF22"/>
    <mergeCell ref="AE23:AF23"/>
    <mergeCell ref="I31:K31"/>
    <mergeCell ref="I32:K32"/>
    <mergeCell ref="M29:O29"/>
    <mergeCell ref="M30:O30"/>
    <mergeCell ref="M31:O31"/>
    <mergeCell ref="M32:O32"/>
    <mergeCell ref="D25:N25"/>
    <mergeCell ref="D24:N24"/>
    <mergeCell ref="P32:R32"/>
    <mergeCell ref="T32:V32"/>
    <mergeCell ref="AH22:AI22"/>
    <mergeCell ref="AH23:AI23"/>
    <mergeCell ref="Q20:AB20"/>
    <mergeCell ref="Q19:AB19"/>
    <mergeCell ref="Q22:AB22"/>
    <mergeCell ref="Q21:AB21"/>
    <mergeCell ref="Q23:AB23"/>
    <mergeCell ref="AE21:AF21"/>
    <mergeCell ref="P29:R29"/>
    <mergeCell ref="T29:V29"/>
    <mergeCell ref="P30:R30"/>
    <mergeCell ref="T30:V30"/>
    <mergeCell ref="P31:R31"/>
    <mergeCell ref="T31:V31"/>
    <mergeCell ref="P34:R34"/>
    <mergeCell ref="T34:V34"/>
    <mergeCell ref="P35:R35"/>
    <mergeCell ref="T35:V35"/>
    <mergeCell ref="I35:K35"/>
    <mergeCell ref="M35:O35"/>
    <mergeCell ref="W35:Y35"/>
    <mergeCell ref="AA35:AC35"/>
    <mergeCell ref="AA30:AC30"/>
    <mergeCell ref="W31:Y31"/>
    <mergeCell ref="AA31:AC31"/>
    <mergeCell ref="W32:Y32"/>
    <mergeCell ref="AA32:AC32"/>
    <mergeCell ref="AD29:AF29"/>
    <mergeCell ref="AH29:AJ29"/>
    <mergeCell ref="AD30:AF30"/>
    <mergeCell ref="AH30:AJ30"/>
    <mergeCell ref="W34:Y34"/>
    <mergeCell ref="AA34:AC34"/>
    <mergeCell ref="AD34:AF34"/>
    <mergeCell ref="AH34:AJ34"/>
    <mergeCell ref="AD35:AF35"/>
    <mergeCell ref="AH35:AJ35"/>
    <mergeCell ref="AD31:AF31"/>
    <mergeCell ref="AH31:AJ31"/>
    <mergeCell ref="AD32:AF32"/>
    <mergeCell ref="AH32:AJ32"/>
    <mergeCell ref="AN34:AO34"/>
    <mergeCell ref="AQ34:AR34"/>
    <mergeCell ref="AS35:AT35"/>
    <mergeCell ref="AV35:AW35"/>
    <mergeCell ref="AQ31:AR31"/>
    <mergeCell ref="AQ32:AR32"/>
    <mergeCell ref="AN31:AO31"/>
    <mergeCell ref="AN32:AO32"/>
    <mergeCell ref="AS32:AT32"/>
    <mergeCell ref="AV32:AW32"/>
    <mergeCell ref="AS29:AT29"/>
    <mergeCell ref="AV29:AW29"/>
    <mergeCell ref="AS30:AT30"/>
    <mergeCell ref="AV30:AW30"/>
    <mergeCell ref="AE17:AF17"/>
    <mergeCell ref="AE18:AF18"/>
    <mergeCell ref="AE19:AF19"/>
    <mergeCell ref="AE20:AF20"/>
    <mergeCell ref="AS31:AT31"/>
    <mergeCell ref="AV31:AW31"/>
    <mergeCell ref="AN29:AO29"/>
    <mergeCell ref="AN30:AO30"/>
    <mergeCell ref="AQ29:AR29"/>
    <mergeCell ref="AQ30:AR30"/>
    <mergeCell ref="AE26:AF26"/>
    <mergeCell ref="AH26:AI26"/>
    <mergeCell ref="AE24:AF24"/>
    <mergeCell ref="AE25:AF25"/>
    <mergeCell ref="AH24:AI24"/>
    <mergeCell ref="AH25:AI25"/>
  </mergeCells>
  <conditionalFormatting sqref="AQ1:AV1">
    <cfRule type="expression" priority="1" dxfId="1" stopIfTrue="1">
      <formula>$AQ$1&lt;&gt;""</formula>
    </cfRule>
    <cfRule type="expression" priority="2" dxfId="0" stopIfTrue="1">
      <formula>$AQ$1=""</formula>
    </cfRule>
  </conditionalFormatting>
  <conditionalFormatting sqref="Y6:AI9 AE11:AF26 J2 AH11:AI26 F6:P9">
    <cfRule type="expression" priority="3" dxfId="1" stopIfTrue="1">
      <formula>F2&lt;&gt;""</formula>
    </cfRule>
    <cfRule type="expression" priority="4" dxfId="0" stopIfTrue="1">
      <formula>F2=""</formula>
    </cfRule>
  </conditionalFormatting>
  <conditionalFormatting sqref="C3:O3 Q3:AG3">
    <cfRule type="expression" priority="5" dxfId="1" stopIfTrue="1">
      <formula>C3&lt;&gt;""</formula>
    </cfRule>
    <cfRule type="expression" priority="6" dxfId="0" stopIfTrue="1">
      <formula>C3=""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87"/>
  <sheetViews>
    <sheetView showGridLines="0" tabSelected="1" zoomScale="75" zoomScaleNormal="75" zoomScalePageLayoutView="0" workbookViewId="0" topLeftCell="A1">
      <selection activeCell="A1" sqref="A1:AD1"/>
    </sheetView>
  </sheetViews>
  <sheetFormatPr defaultColWidth="4.28125" defaultRowHeight="12.75"/>
  <cols>
    <col min="1" max="1" width="5.421875" style="152" bestFit="1" customWidth="1"/>
    <col min="2" max="2" width="23.140625" style="151" bestFit="1" customWidth="1"/>
    <col min="3" max="3" width="1.8515625" style="151" customWidth="1"/>
    <col min="4" max="4" width="4.28125" style="151" customWidth="1"/>
    <col min="5" max="5" width="8.57421875" style="151" customWidth="1"/>
    <col min="6" max="8" width="6.421875" style="151" customWidth="1"/>
    <col min="9" max="9" width="3.57421875" style="151" customWidth="1"/>
    <col min="10" max="10" width="4.140625" style="151" bestFit="1" customWidth="1"/>
    <col min="11" max="11" width="2.8515625" style="151" customWidth="1"/>
    <col min="12" max="12" width="4.140625" style="151" bestFit="1" customWidth="1"/>
    <col min="13" max="13" width="3.28125" style="151" customWidth="1"/>
    <col min="14" max="14" width="4.7109375" style="151" bestFit="1" customWidth="1"/>
    <col min="15" max="15" width="2.00390625" style="151" customWidth="1"/>
    <col min="16" max="16" width="4.7109375" style="151" bestFit="1" customWidth="1"/>
    <col min="17" max="17" width="3.140625" style="151" customWidth="1"/>
    <col min="18" max="18" width="5.140625" style="151" bestFit="1" customWidth="1"/>
    <col min="19" max="19" width="1.421875" style="151" customWidth="1"/>
    <col min="20" max="20" width="5.140625" style="151" bestFit="1" customWidth="1"/>
    <col min="21" max="21" width="2.421875" style="151" customWidth="1"/>
    <col min="22" max="22" width="5.421875" style="151" bestFit="1" customWidth="1"/>
    <col min="23" max="25" width="4.28125" style="151" customWidth="1"/>
    <col min="26" max="26" width="6.421875" style="172" customWidth="1"/>
    <col min="27" max="27" width="4.28125" style="151" customWidth="1"/>
    <col min="28" max="28" width="7.00390625" style="172" customWidth="1"/>
    <col min="29" max="29" width="1.7109375" style="151" customWidth="1"/>
    <col min="30" max="30" width="6.28125" style="172" customWidth="1"/>
    <col min="31" max="16384" width="4.28125" style="151" customWidth="1"/>
  </cols>
  <sheetData>
    <row r="1" spans="1:30" ht="41.25">
      <c r="A1" s="402" t="s">
        <v>162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402"/>
      <c r="AA1" s="402"/>
      <c r="AB1" s="402"/>
      <c r="AC1" s="402"/>
      <c r="AD1" s="402"/>
    </row>
    <row r="2" ht="15" thickBot="1"/>
    <row r="3" spans="1:30" ht="27" thickBot="1">
      <c r="A3" s="396" t="s">
        <v>29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8"/>
    </row>
    <row r="4" spans="1:20" ht="14.25" customHeight="1" thickBot="1">
      <c r="A4" s="153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</row>
    <row r="5" spans="1:30" ht="15" thickBot="1">
      <c r="A5" s="155"/>
      <c r="B5" s="156" t="s">
        <v>15</v>
      </c>
      <c r="C5" s="157"/>
      <c r="D5" s="157">
        <f>SUM(D9:D30)</f>
        <v>30</v>
      </c>
      <c r="E5" s="157"/>
      <c r="F5" s="160">
        <f>SUM(F9:F30)</f>
        <v>14</v>
      </c>
      <c r="G5" s="160">
        <f>SUM(G9:G30)</f>
        <v>2</v>
      </c>
      <c r="H5" s="160">
        <f>SUM(H9:H30)</f>
        <v>14</v>
      </c>
      <c r="I5" s="157"/>
      <c r="J5" s="157">
        <f>SUM(J9:J30)</f>
        <v>30</v>
      </c>
      <c r="K5" s="157" t="s">
        <v>1</v>
      </c>
      <c r="L5" s="157">
        <f>SUM(L9:L30)</f>
        <v>30</v>
      </c>
      <c r="M5" s="157"/>
      <c r="N5" s="157">
        <f>SUM(N9:N30)</f>
        <v>480</v>
      </c>
      <c r="O5" s="157" t="s">
        <v>1</v>
      </c>
      <c r="P5" s="157">
        <f>SUM(P9:P30)</f>
        <v>480</v>
      </c>
      <c r="Q5" s="157"/>
      <c r="R5" s="157">
        <f>SUM(R9:R30)</f>
        <v>1827</v>
      </c>
      <c r="S5" s="157" t="s">
        <v>1</v>
      </c>
      <c r="T5" s="157">
        <f>SUM(T9:T30)</f>
        <v>1827</v>
      </c>
      <c r="U5" s="157"/>
      <c r="V5" s="158">
        <f>SUM(V9:V30)</f>
        <v>0</v>
      </c>
      <c r="W5" s="159"/>
      <c r="X5" s="399" t="s">
        <v>24</v>
      </c>
      <c r="Y5" s="400"/>
      <c r="Z5" s="400"/>
      <c r="AA5" s="400"/>
      <c r="AB5" s="400"/>
      <c r="AC5" s="400"/>
      <c r="AD5" s="401"/>
    </row>
    <row r="6" spans="1:20" ht="7.5" customHeight="1">
      <c r="A6" s="153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</row>
    <row r="7" spans="1:30" ht="14.25">
      <c r="A7" s="161" t="s">
        <v>30</v>
      </c>
      <c r="B7" s="162" t="s">
        <v>27</v>
      </c>
      <c r="C7" s="163"/>
      <c r="D7" s="164" t="s">
        <v>22</v>
      </c>
      <c r="E7" s="164"/>
      <c r="F7" s="164" t="s">
        <v>18</v>
      </c>
      <c r="G7" s="164" t="s">
        <v>19</v>
      </c>
      <c r="H7" s="164" t="s">
        <v>20</v>
      </c>
      <c r="I7" s="164"/>
      <c r="J7" s="164"/>
      <c r="K7" s="164" t="s">
        <v>7</v>
      </c>
      <c r="L7" s="164"/>
      <c r="M7" s="164"/>
      <c r="N7" s="164"/>
      <c r="O7" s="164" t="s">
        <v>28</v>
      </c>
      <c r="P7" s="164"/>
      <c r="Q7" s="164"/>
      <c r="R7" s="164"/>
      <c r="S7" s="164" t="s">
        <v>8</v>
      </c>
      <c r="T7" s="164"/>
      <c r="U7" s="164"/>
      <c r="V7" s="165" t="s">
        <v>17</v>
      </c>
      <c r="W7" s="166"/>
      <c r="X7" s="167" t="s">
        <v>7</v>
      </c>
      <c r="Y7" s="162"/>
      <c r="Z7" s="218" t="s">
        <v>28</v>
      </c>
      <c r="AA7" s="162"/>
      <c r="AB7" s="221"/>
      <c r="AC7" s="168" t="s">
        <v>8</v>
      </c>
      <c r="AD7" s="223"/>
    </row>
    <row r="8" spans="2:22" ht="16.5" customHeight="1">
      <c r="B8" s="169">
        <v>8</v>
      </c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</row>
    <row r="9" spans="1:30" ht="14.25">
      <c r="A9" s="171">
        <v>1</v>
      </c>
      <c r="B9" s="151" t="s">
        <v>94</v>
      </c>
      <c r="D9" s="151">
        <v>5</v>
      </c>
      <c r="F9" s="152">
        <v>5</v>
      </c>
      <c r="G9" s="152">
        <v>0</v>
      </c>
      <c r="H9" s="152">
        <v>0</v>
      </c>
      <c r="J9" s="151">
        <v>10</v>
      </c>
      <c r="K9" s="151" t="s">
        <v>1</v>
      </c>
      <c r="L9" s="151">
        <v>0</v>
      </c>
      <c r="N9" s="151">
        <v>109</v>
      </c>
      <c r="O9" s="151" t="s">
        <v>1</v>
      </c>
      <c r="P9" s="151">
        <v>51</v>
      </c>
      <c r="R9" s="151">
        <v>360</v>
      </c>
      <c r="S9" s="151" t="s">
        <v>1</v>
      </c>
      <c r="T9" s="151">
        <v>255</v>
      </c>
      <c r="V9" s="151">
        <v>105</v>
      </c>
      <c r="X9" s="172">
        <v>2</v>
      </c>
      <c r="Z9" s="177">
        <v>21.8</v>
      </c>
      <c r="AB9" s="172">
        <v>72</v>
      </c>
      <c r="AC9" s="172" t="s">
        <v>1</v>
      </c>
      <c r="AD9" s="172">
        <v>51</v>
      </c>
    </row>
    <row r="10" spans="1:30" ht="14.25">
      <c r="A10" s="171">
        <v>2</v>
      </c>
      <c r="B10" s="151" t="s">
        <v>90</v>
      </c>
      <c r="D10" s="151">
        <v>5</v>
      </c>
      <c r="F10" s="152">
        <v>4</v>
      </c>
      <c r="G10" s="152">
        <v>0</v>
      </c>
      <c r="H10" s="152">
        <v>1</v>
      </c>
      <c r="J10" s="151">
        <v>8</v>
      </c>
      <c r="K10" s="151" t="s">
        <v>1</v>
      </c>
      <c r="L10" s="151">
        <v>2</v>
      </c>
      <c r="N10" s="151">
        <v>104</v>
      </c>
      <c r="O10" s="151" t="s">
        <v>1</v>
      </c>
      <c r="P10" s="151">
        <v>56</v>
      </c>
      <c r="R10" s="151">
        <v>340</v>
      </c>
      <c r="S10" s="151" t="s">
        <v>1</v>
      </c>
      <c r="T10" s="151">
        <v>252</v>
      </c>
      <c r="V10" s="151">
        <v>88</v>
      </c>
      <c r="X10" s="172">
        <v>1.6</v>
      </c>
      <c r="Z10" s="177">
        <v>20.8</v>
      </c>
      <c r="AB10" s="172">
        <v>68</v>
      </c>
      <c r="AC10" s="172" t="s">
        <v>1</v>
      </c>
      <c r="AD10" s="172">
        <v>50.4</v>
      </c>
    </row>
    <row r="11" spans="1:30" ht="14.25">
      <c r="A11" s="171">
        <v>3</v>
      </c>
      <c r="B11" s="151" t="s">
        <v>93</v>
      </c>
      <c r="D11" s="151">
        <v>5</v>
      </c>
      <c r="F11" s="152">
        <v>2</v>
      </c>
      <c r="G11" s="152">
        <v>1</v>
      </c>
      <c r="H11" s="152">
        <v>2</v>
      </c>
      <c r="J11" s="151">
        <v>5</v>
      </c>
      <c r="K11" s="151" t="s">
        <v>1</v>
      </c>
      <c r="L11" s="151">
        <v>5</v>
      </c>
      <c r="N11" s="151">
        <v>94</v>
      </c>
      <c r="O11" s="151" t="s">
        <v>1</v>
      </c>
      <c r="P11" s="151">
        <v>66</v>
      </c>
      <c r="R11" s="151">
        <v>314</v>
      </c>
      <c r="S11" s="151" t="s">
        <v>1</v>
      </c>
      <c r="T11" s="151">
        <v>251</v>
      </c>
      <c r="V11" s="151">
        <v>63</v>
      </c>
      <c r="X11" s="172">
        <v>1</v>
      </c>
      <c r="Z11" s="177">
        <v>18.8</v>
      </c>
      <c r="AB11" s="172">
        <v>62.8</v>
      </c>
      <c r="AC11" s="172" t="s">
        <v>1</v>
      </c>
      <c r="AD11" s="172">
        <v>50.2</v>
      </c>
    </row>
    <row r="12" spans="1:30" ht="14.25">
      <c r="A12" s="171">
        <v>4</v>
      </c>
      <c r="B12" s="151" t="s">
        <v>95</v>
      </c>
      <c r="D12" s="151">
        <v>5</v>
      </c>
      <c r="F12" s="152">
        <v>2</v>
      </c>
      <c r="G12" s="152">
        <v>1</v>
      </c>
      <c r="H12" s="152">
        <v>2</v>
      </c>
      <c r="J12" s="151">
        <v>5</v>
      </c>
      <c r="K12" s="151" t="s">
        <v>1</v>
      </c>
      <c r="L12" s="151">
        <v>5</v>
      </c>
      <c r="N12" s="151">
        <v>89</v>
      </c>
      <c r="O12" s="151" t="s">
        <v>1</v>
      </c>
      <c r="P12" s="151">
        <v>71</v>
      </c>
      <c r="R12" s="151">
        <v>315</v>
      </c>
      <c r="S12" s="151" t="s">
        <v>1</v>
      </c>
      <c r="T12" s="151">
        <v>290</v>
      </c>
      <c r="V12" s="151">
        <v>25</v>
      </c>
      <c r="X12" s="172">
        <v>1</v>
      </c>
      <c r="Z12" s="177">
        <v>17.8</v>
      </c>
      <c r="AB12" s="172">
        <v>63</v>
      </c>
      <c r="AC12" s="172" t="s">
        <v>1</v>
      </c>
      <c r="AD12" s="172">
        <v>58</v>
      </c>
    </row>
    <row r="13" spans="1:30" ht="14.25">
      <c r="A13" s="171">
        <v>5</v>
      </c>
      <c r="B13" s="151" t="s">
        <v>92</v>
      </c>
      <c r="D13" s="151">
        <v>5</v>
      </c>
      <c r="F13" s="152">
        <v>1</v>
      </c>
      <c r="G13" s="152">
        <v>0</v>
      </c>
      <c r="H13" s="152">
        <v>4</v>
      </c>
      <c r="J13" s="151">
        <v>2</v>
      </c>
      <c r="K13" s="151" t="s">
        <v>1</v>
      </c>
      <c r="L13" s="151">
        <v>8</v>
      </c>
      <c r="N13" s="151">
        <v>55</v>
      </c>
      <c r="O13" s="151" t="s">
        <v>1</v>
      </c>
      <c r="P13" s="151">
        <v>105</v>
      </c>
      <c r="R13" s="151">
        <v>288</v>
      </c>
      <c r="S13" s="151" t="s">
        <v>1</v>
      </c>
      <c r="T13" s="151">
        <v>355</v>
      </c>
      <c r="V13" s="151">
        <v>-67</v>
      </c>
      <c r="X13" s="172">
        <v>0.4</v>
      </c>
      <c r="Z13" s="177">
        <v>11</v>
      </c>
      <c r="AB13" s="172">
        <v>57.6</v>
      </c>
      <c r="AC13" s="172" t="s">
        <v>1</v>
      </c>
      <c r="AD13" s="172">
        <v>71</v>
      </c>
    </row>
    <row r="14" spans="1:30" ht="14.25">
      <c r="A14" s="171">
        <v>6</v>
      </c>
      <c r="B14" s="151" t="s">
        <v>96</v>
      </c>
      <c r="D14" s="151">
        <v>5</v>
      </c>
      <c r="F14" s="152">
        <v>0</v>
      </c>
      <c r="G14" s="152">
        <v>0</v>
      </c>
      <c r="H14" s="152">
        <v>5</v>
      </c>
      <c r="J14" s="151">
        <v>0</v>
      </c>
      <c r="K14" s="151" t="s">
        <v>1</v>
      </c>
      <c r="L14" s="151">
        <v>10</v>
      </c>
      <c r="N14" s="151">
        <v>29</v>
      </c>
      <c r="O14" s="151" t="s">
        <v>1</v>
      </c>
      <c r="P14" s="151">
        <v>131</v>
      </c>
      <c r="R14" s="151">
        <v>210</v>
      </c>
      <c r="S14" s="151" t="s">
        <v>1</v>
      </c>
      <c r="T14" s="151">
        <v>424</v>
      </c>
      <c r="V14" s="151">
        <v>-214</v>
      </c>
      <c r="X14" s="172">
        <v>0</v>
      </c>
      <c r="Z14" s="177">
        <v>5.8</v>
      </c>
      <c r="AB14" s="172">
        <v>42</v>
      </c>
      <c r="AC14" s="172" t="s">
        <v>1</v>
      </c>
      <c r="AD14" s="172">
        <v>84.8</v>
      </c>
    </row>
    <row r="15" spans="1:29" ht="14.25">
      <c r="A15" s="171"/>
      <c r="F15" s="152"/>
      <c r="G15" s="152"/>
      <c r="H15" s="152"/>
      <c r="X15" s="172"/>
      <c r="Z15" s="177"/>
      <c r="AC15" s="172"/>
    </row>
    <row r="16" spans="1:29" ht="15" thickBot="1">
      <c r="A16" s="171"/>
      <c r="F16" s="152"/>
      <c r="G16" s="152"/>
      <c r="H16" s="152"/>
      <c r="X16" s="172"/>
      <c r="Z16" s="177"/>
      <c r="AC16" s="172"/>
    </row>
    <row r="17" spans="1:29" ht="14.25" hidden="1">
      <c r="A17" s="171"/>
      <c r="F17" s="152"/>
      <c r="G17" s="152"/>
      <c r="H17" s="152"/>
      <c r="X17" s="172"/>
      <c r="Z17" s="177"/>
      <c r="AC17" s="172"/>
    </row>
    <row r="18" spans="1:29" ht="14.25" hidden="1">
      <c r="A18" s="171"/>
      <c r="F18" s="152"/>
      <c r="G18" s="152"/>
      <c r="H18" s="152"/>
      <c r="X18" s="172"/>
      <c r="Z18" s="177"/>
      <c r="AC18" s="172"/>
    </row>
    <row r="19" spans="1:29" ht="14.25" hidden="1">
      <c r="A19" s="171"/>
      <c r="F19" s="152"/>
      <c r="G19" s="152"/>
      <c r="H19" s="152"/>
      <c r="X19" s="172"/>
      <c r="Z19" s="177"/>
      <c r="AC19" s="172"/>
    </row>
    <row r="20" spans="1:29" ht="14.25" hidden="1">
      <c r="A20" s="171"/>
      <c r="F20" s="152"/>
      <c r="G20" s="152"/>
      <c r="H20" s="152"/>
      <c r="X20" s="172"/>
      <c r="Z20" s="177"/>
      <c r="AC20" s="172"/>
    </row>
    <row r="21" spans="1:29" ht="14.25" hidden="1">
      <c r="A21" s="171"/>
      <c r="F21" s="152"/>
      <c r="G21" s="152"/>
      <c r="H21" s="152"/>
      <c r="X21" s="172"/>
      <c r="Z21" s="177"/>
      <c r="AC21" s="172"/>
    </row>
    <row r="22" spans="1:29" ht="14.25" hidden="1">
      <c r="A22" s="171"/>
      <c r="F22" s="152"/>
      <c r="G22" s="152"/>
      <c r="H22" s="152"/>
      <c r="X22" s="172"/>
      <c r="Z22" s="177"/>
      <c r="AC22" s="172"/>
    </row>
    <row r="23" spans="1:29" ht="14.25" hidden="1">
      <c r="A23" s="171"/>
      <c r="F23" s="152"/>
      <c r="G23" s="152"/>
      <c r="H23" s="152"/>
      <c r="X23" s="172"/>
      <c r="Z23" s="177"/>
      <c r="AC23" s="172"/>
    </row>
    <row r="24" spans="1:29" ht="14.25" hidden="1">
      <c r="A24" s="171"/>
      <c r="F24" s="152"/>
      <c r="G24" s="152"/>
      <c r="H24" s="152"/>
      <c r="X24" s="172"/>
      <c r="Z24" s="177"/>
      <c r="AC24" s="172"/>
    </row>
    <row r="25" spans="1:29" ht="14.25" hidden="1">
      <c r="A25" s="171"/>
      <c r="F25" s="152"/>
      <c r="G25" s="152"/>
      <c r="H25" s="152"/>
      <c r="X25" s="172"/>
      <c r="Z25" s="177"/>
      <c r="AC25" s="172"/>
    </row>
    <row r="26" spans="1:29" ht="14.25" hidden="1">
      <c r="A26" s="171"/>
      <c r="F26" s="152"/>
      <c r="G26" s="152"/>
      <c r="H26" s="152"/>
      <c r="X26" s="172"/>
      <c r="Z26" s="177"/>
      <c r="AC26" s="172"/>
    </row>
    <row r="27" spans="1:29" ht="14.25" hidden="1">
      <c r="A27" s="171"/>
      <c r="F27" s="152"/>
      <c r="G27" s="152"/>
      <c r="H27" s="152"/>
      <c r="X27" s="172"/>
      <c r="Z27" s="177"/>
      <c r="AC27" s="172"/>
    </row>
    <row r="28" spans="1:29" ht="14.25" hidden="1">
      <c r="A28" s="171"/>
      <c r="F28" s="152"/>
      <c r="G28" s="152"/>
      <c r="H28" s="152"/>
      <c r="X28" s="172"/>
      <c r="Z28" s="177"/>
      <c r="AC28" s="172"/>
    </row>
    <row r="29" spans="6:29" ht="14.25" hidden="1">
      <c r="F29" s="152"/>
      <c r="G29" s="152"/>
      <c r="H29" s="152"/>
      <c r="X29" s="172"/>
      <c r="Z29" s="177"/>
      <c r="AC29" s="172"/>
    </row>
    <row r="30" spans="6:29" ht="14.25" hidden="1">
      <c r="F30" s="152"/>
      <c r="G30" s="152"/>
      <c r="H30" s="152"/>
      <c r="X30" s="172"/>
      <c r="Z30" s="177"/>
      <c r="AC30" s="172"/>
    </row>
    <row r="31" ht="15" hidden="1" thickBot="1"/>
    <row r="32" spans="1:30" ht="27" thickBot="1">
      <c r="A32" s="396" t="s">
        <v>31</v>
      </c>
      <c r="B32" s="397"/>
      <c r="C32" s="397"/>
      <c r="D32" s="397"/>
      <c r="E32" s="397"/>
      <c r="F32" s="397"/>
      <c r="G32" s="397"/>
      <c r="H32" s="397"/>
      <c r="I32" s="397"/>
      <c r="J32" s="397"/>
      <c r="K32" s="397"/>
      <c r="L32" s="397"/>
      <c r="M32" s="397"/>
      <c r="N32" s="397"/>
      <c r="O32" s="397"/>
      <c r="P32" s="397"/>
      <c r="Q32" s="397"/>
      <c r="R32" s="397"/>
      <c r="S32" s="397"/>
      <c r="T32" s="397"/>
      <c r="U32" s="397"/>
      <c r="V32" s="397"/>
      <c r="W32" s="397"/>
      <c r="X32" s="397"/>
      <c r="Y32" s="397"/>
      <c r="Z32" s="397"/>
      <c r="AA32" s="397"/>
      <c r="AB32" s="397"/>
      <c r="AC32" s="397"/>
      <c r="AD32" s="398"/>
    </row>
    <row r="33" spans="1:18" ht="12.75" customHeight="1" thickBot="1">
      <c r="A33" s="153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</row>
    <row r="34" spans="1:30" ht="15" thickBot="1">
      <c r="A34" s="155"/>
      <c r="B34" s="156" t="s">
        <v>15</v>
      </c>
      <c r="C34" s="157"/>
      <c r="D34" s="157"/>
      <c r="E34" s="157"/>
      <c r="F34" s="157"/>
      <c r="G34" s="178">
        <f>SUM(G38:G200)</f>
        <v>120</v>
      </c>
      <c r="H34" s="178">
        <f>SUM(H38:H200)</f>
        <v>480</v>
      </c>
      <c r="I34" s="178"/>
      <c r="J34" s="178">
        <f>SUM(J38:J200)</f>
        <v>210</v>
      </c>
      <c r="K34" s="178"/>
      <c r="L34" s="178">
        <f>SUM(L38:L200)</f>
        <v>210</v>
      </c>
      <c r="M34" s="178"/>
      <c r="N34" s="178">
        <f>SUM(N38:N200)</f>
        <v>480</v>
      </c>
      <c r="O34" s="178" t="s">
        <v>1</v>
      </c>
      <c r="P34" s="178">
        <f>SUM(P38:P200)</f>
        <v>480</v>
      </c>
      <c r="Q34" s="178"/>
      <c r="R34" s="178">
        <f>SUM(R38:R200)</f>
        <v>1827</v>
      </c>
      <c r="S34" s="178" t="s">
        <v>1</v>
      </c>
      <c r="T34" s="178">
        <f>SUM(T38:T200)</f>
        <v>1827</v>
      </c>
      <c r="U34" s="178"/>
      <c r="V34" s="179">
        <f>SUM(V38:V200)</f>
        <v>0</v>
      </c>
      <c r="W34" s="173"/>
      <c r="X34" s="173"/>
      <c r="Y34" s="159"/>
      <c r="Z34" s="219"/>
      <c r="AA34" s="157"/>
      <c r="AB34" s="222"/>
      <c r="AC34" s="174" t="s">
        <v>24</v>
      </c>
      <c r="AD34" s="224"/>
    </row>
    <row r="35" spans="1:18" ht="6.75" customHeight="1">
      <c r="A35" s="153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</row>
    <row r="36" spans="1:30" ht="14.25">
      <c r="A36" s="161" t="s">
        <v>30</v>
      </c>
      <c r="B36" s="162"/>
      <c r="C36" s="163" t="s">
        <v>27</v>
      </c>
      <c r="D36" s="163"/>
      <c r="E36" s="163"/>
      <c r="F36" s="163"/>
      <c r="G36" s="164" t="s">
        <v>21</v>
      </c>
      <c r="H36" s="164" t="s">
        <v>22</v>
      </c>
      <c r="I36" s="164"/>
      <c r="J36" s="164" t="s">
        <v>18</v>
      </c>
      <c r="K36" s="164" t="s">
        <v>19</v>
      </c>
      <c r="L36" s="164" t="s">
        <v>20</v>
      </c>
      <c r="M36" s="164"/>
      <c r="N36" s="164"/>
      <c r="O36" s="164" t="s">
        <v>7</v>
      </c>
      <c r="P36" s="164"/>
      <c r="Q36" s="164"/>
      <c r="R36" s="164"/>
      <c r="S36" s="164" t="s">
        <v>8</v>
      </c>
      <c r="T36" s="164"/>
      <c r="U36" s="164"/>
      <c r="V36" s="165" t="s">
        <v>17</v>
      </c>
      <c r="W36" s="175"/>
      <c r="X36" s="175"/>
      <c r="Y36" s="166"/>
      <c r="Z36" s="220" t="s">
        <v>7</v>
      </c>
      <c r="AA36" s="162"/>
      <c r="AB36" s="221"/>
      <c r="AC36" s="168" t="s">
        <v>8</v>
      </c>
      <c r="AD36" s="223"/>
    </row>
    <row r="37" spans="2:24" ht="16.5" customHeight="1">
      <c r="B37" s="169">
        <v>50</v>
      </c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</row>
    <row r="38" spans="1:30" ht="14.25">
      <c r="A38" s="171">
        <v>1</v>
      </c>
      <c r="B38" s="176" t="s">
        <v>109</v>
      </c>
      <c r="C38" s="176" t="s">
        <v>94</v>
      </c>
      <c r="G38" s="151">
        <v>5</v>
      </c>
      <c r="H38" s="151">
        <v>20</v>
      </c>
      <c r="J38" s="151">
        <v>17</v>
      </c>
      <c r="K38" s="151">
        <v>2</v>
      </c>
      <c r="L38" s="151">
        <v>1</v>
      </c>
      <c r="N38" s="151">
        <v>36</v>
      </c>
      <c r="O38" s="151" t="s">
        <v>1</v>
      </c>
      <c r="P38" s="151">
        <v>4</v>
      </c>
      <c r="R38" s="151">
        <v>111</v>
      </c>
      <c r="S38" s="151" t="s">
        <v>1</v>
      </c>
      <c r="T38" s="151">
        <v>53</v>
      </c>
      <c r="V38" s="151">
        <v>58</v>
      </c>
      <c r="Z38" s="172">
        <v>7.2</v>
      </c>
      <c r="AA38" s="172"/>
      <c r="AB38" s="172">
        <v>22.2</v>
      </c>
      <c r="AC38" s="172" t="s">
        <v>1</v>
      </c>
      <c r="AD38" s="172">
        <v>10.6</v>
      </c>
    </row>
    <row r="39" spans="1:30" ht="14.25">
      <c r="A39" s="171">
        <v>2</v>
      </c>
      <c r="B39" s="176" t="s">
        <v>110</v>
      </c>
      <c r="C39" s="176" t="s">
        <v>94</v>
      </c>
      <c r="G39" s="151">
        <v>5</v>
      </c>
      <c r="H39" s="151">
        <v>20</v>
      </c>
      <c r="J39" s="151">
        <v>15</v>
      </c>
      <c r="K39" s="151">
        <v>1</v>
      </c>
      <c r="L39" s="151">
        <v>4</v>
      </c>
      <c r="N39" s="151">
        <v>31</v>
      </c>
      <c r="O39" s="151" t="s">
        <v>1</v>
      </c>
      <c r="P39" s="151">
        <v>9</v>
      </c>
      <c r="R39" s="151">
        <v>92</v>
      </c>
      <c r="S39" s="151" t="s">
        <v>1</v>
      </c>
      <c r="T39" s="151">
        <v>60</v>
      </c>
      <c r="V39" s="151">
        <v>32</v>
      </c>
      <c r="Z39" s="172">
        <v>6.2</v>
      </c>
      <c r="AA39" s="172"/>
      <c r="AB39" s="177">
        <v>18.4</v>
      </c>
      <c r="AC39" s="172" t="s">
        <v>1</v>
      </c>
      <c r="AD39" s="177">
        <v>12</v>
      </c>
    </row>
    <row r="40" spans="1:30" ht="14.25">
      <c r="A40" s="171">
        <v>3</v>
      </c>
      <c r="B40" s="176" t="s">
        <v>117</v>
      </c>
      <c r="C40" s="176" t="s">
        <v>95</v>
      </c>
      <c r="G40" s="151">
        <v>5</v>
      </c>
      <c r="H40" s="151">
        <v>20</v>
      </c>
      <c r="J40" s="151">
        <v>13</v>
      </c>
      <c r="K40" s="151">
        <v>3</v>
      </c>
      <c r="L40" s="151">
        <v>4</v>
      </c>
      <c r="N40" s="151">
        <v>29</v>
      </c>
      <c r="O40" s="151" t="s">
        <v>1</v>
      </c>
      <c r="P40" s="151">
        <v>11</v>
      </c>
      <c r="R40" s="151">
        <v>102</v>
      </c>
      <c r="S40" s="151" t="s">
        <v>1</v>
      </c>
      <c r="T40" s="151">
        <v>63</v>
      </c>
      <c r="V40" s="151">
        <v>39</v>
      </c>
      <c r="Z40" s="172">
        <v>5.8</v>
      </c>
      <c r="AA40" s="172"/>
      <c r="AB40" s="177">
        <v>20.4</v>
      </c>
      <c r="AC40" s="172" t="s">
        <v>1</v>
      </c>
      <c r="AD40" s="177">
        <v>12.6</v>
      </c>
    </row>
    <row r="41" spans="1:30" ht="14.25">
      <c r="A41" s="171">
        <v>4</v>
      </c>
      <c r="B41" s="176" t="s">
        <v>100</v>
      </c>
      <c r="C41" s="176" t="s">
        <v>90</v>
      </c>
      <c r="G41" s="151">
        <v>5</v>
      </c>
      <c r="H41" s="151">
        <v>20</v>
      </c>
      <c r="J41" s="151">
        <v>12</v>
      </c>
      <c r="K41" s="151">
        <v>3</v>
      </c>
      <c r="L41" s="151">
        <v>5</v>
      </c>
      <c r="N41" s="151">
        <v>27</v>
      </c>
      <c r="O41" s="151" t="s">
        <v>1</v>
      </c>
      <c r="P41" s="151">
        <v>13</v>
      </c>
      <c r="R41" s="151">
        <v>95</v>
      </c>
      <c r="S41" s="151" t="s">
        <v>1</v>
      </c>
      <c r="T41" s="151">
        <v>73</v>
      </c>
      <c r="V41" s="151">
        <v>22</v>
      </c>
      <c r="Z41" s="172">
        <v>5.4</v>
      </c>
      <c r="AA41" s="172"/>
      <c r="AB41" s="177">
        <v>19</v>
      </c>
      <c r="AC41" s="172" t="s">
        <v>1</v>
      </c>
      <c r="AD41" s="177">
        <v>14.6</v>
      </c>
    </row>
    <row r="42" spans="1:30" ht="14.25">
      <c r="A42" s="171">
        <v>5</v>
      </c>
      <c r="B42" s="176" t="s">
        <v>114</v>
      </c>
      <c r="C42" s="176" t="s">
        <v>93</v>
      </c>
      <c r="G42" s="151">
        <v>5</v>
      </c>
      <c r="H42" s="151">
        <v>20</v>
      </c>
      <c r="J42" s="151">
        <v>12</v>
      </c>
      <c r="K42" s="151">
        <v>3</v>
      </c>
      <c r="L42" s="151">
        <v>5</v>
      </c>
      <c r="N42" s="151">
        <v>27</v>
      </c>
      <c r="O42" s="151" t="s">
        <v>1</v>
      </c>
      <c r="P42" s="151">
        <v>13</v>
      </c>
      <c r="R42" s="151">
        <v>75</v>
      </c>
      <c r="S42" s="151" t="s">
        <v>1</v>
      </c>
      <c r="T42" s="151">
        <v>58</v>
      </c>
      <c r="V42" s="151">
        <v>17</v>
      </c>
      <c r="Z42" s="172">
        <v>5.4</v>
      </c>
      <c r="AA42" s="172"/>
      <c r="AB42" s="177">
        <v>15</v>
      </c>
      <c r="AC42" s="172" t="s">
        <v>1</v>
      </c>
      <c r="AD42" s="177">
        <v>11.6</v>
      </c>
    </row>
    <row r="43" spans="1:30" ht="14.25">
      <c r="A43" s="171">
        <v>6</v>
      </c>
      <c r="B43" s="176" t="s">
        <v>107</v>
      </c>
      <c r="C43" s="176" t="s">
        <v>94</v>
      </c>
      <c r="G43" s="151">
        <v>5</v>
      </c>
      <c r="H43" s="151">
        <v>20</v>
      </c>
      <c r="J43" s="151">
        <v>10</v>
      </c>
      <c r="K43" s="151">
        <v>6</v>
      </c>
      <c r="L43" s="151">
        <v>4</v>
      </c>
      <c r="N43" s="151">
        <v>26</v>
      </c>
      <c r="O43" s="151" t="s">
        <v>1</v>
      </c>
      <c r="P43" s="151">
        <v>14</v>
      </c>
      <c r="R43" s="151">
        <v>72</v>
      </c>
      <c r="S43" s="151" t="s">
        <v>1</v>
      </c>
      <c r="T43" s="151">
        <v>57</v>
      </c>
      <c r="V43" s="151">
        <v>15</v>
      </c>
      <c r="Z43" s="172">
        <v>5.2</v>
      </c>
      <c r="AA43" s="172"/>
      <c r="AB43" s="177">
        <v>14.4</v>
      </c>
      <c r="AC43" s="172" t="s">
        <v>1</v>
      </c>
      <c r="AD43" s="177">
        <v>11.4</v>
      </c>
    </row>
    <row r="44" spans="1:30" ht="14.25">
      <c r="A44" s="171">
        <v>7</v>
      </c>
      <c r="B44" s="176" t="s">
        <v>111</v>
      </c>
      <c r="C44" s="176" t="s">
        <v>93</v>
      </c>
      <c r="G44" s="151">
        <v>5</v>
      </c>
      <c r="H44" s="151">
        <v>20</v>
      </c>
      <c r="J44" s="151">
        <v>11</v>
      </c>
      <c r="K44" s="151">
        <v>3</v>
      </c>
      <c r="L44" s="151">
        <v>6</v>
      </c>
      <c r="N44" s="151">
        <v>25</v>
      </c>
      <c r="O44" s="151" t="s">
        <v>1</v>
      </c>
      <c r="P44" s="151">
        <v>15</v>
      </c>
      <c r="R44" s="151">
        <v>94</v>
      </c>
      <c r="S44" s="151" t="s">
        <v>1</v>
      </c>
      <c r="T44" s="151">
        <v>64</v>
      </c>
      <c r="V44" s="151">
        <v>30</v>
      </c>
      <c r="Z44" s="172">
        <v>5</v>
      </c>
      <c r="AA44" s="172"/>
      <c r="AB44" s="177">
        <v>18.8</v>
      </c>
      <c r="AC44" s="172" t="s">
        <v>1</v>
      </c>
      <c r="AD44" s="177">
        <v>12.8</v>
      </c>
    </row>
    <row r="45" spans="1:30" ht="14.25">
      <c r="A45" s="171">
        <v>8</v>
      </c>
      <c r="B45" s="176" t="s">
        <v>115</v>
      </c>
      <c r="C45" s="176" t="s">
        <v>95</v>
      </c>
      <c r="G45" s="151">
        <v>5</v>
      </c>
      <c r="H45" s="151">
        <v>20</v>
      </c>
      <c r="J45" s="151">
        <v>11</v>
      </c>
      <c r="K45" s="151">
        <v>3</v>
      </c>
      <c r="L45" s="151">
        <v>6</v>
      </c>
      <c r="N45" s="151">
        <v>25</v>
      </c>
      <c r="O45" s="151" t="s">
        <v>1</v>
      </c>
      <c r="P45" s="151">
        <v>15</v>
      </c>
      <c r="R45" s="151">
        <v>87</v>
      </c>
      <c r="S45" s="151" t="s">
        <v>1</v>
      </c>
      <c r="T45" s="151">
        <v>63</v>
      </c>
      <c r="V45" s="151">
        <v>24</v>
      </c>
      <c r="Z45" s="172">
        <v>5</v>
      </c>
      <c r="AA45" s="172"/>
      <c r="AB45" s="177">
        <v>17.4</v>
      </c>
      <c r="AC45" s="172" t="s">
        <v>1</v>
      </c>
      <c r="AD45" s="177">
        <v>12.6</v>
      </c>
    </row>
    <row r="46" spans="1:30" ht="14.25">
      <c r="A46" s="171">
        <v>9</v>
      </c>
      <c r="B46" s="176" t="s">
        <v>99</v>
      </c>
      <c r="C46" s="176" t="s">
        <v>90</v>
      </c>
      <c r="G46" s="151">
        <v>5</v>
      </c>
      <c r="H46" s="151">
        <v>20</v>
      </c>
      <c r="J46" s="151">
        <v>10</v>
      </c>
      <c r="K46" s="151">
        <v>4</v>
      </c>
      <c r="L46" s="151">
        <v>6</v>
      </c>
      <c r="N46" s="151">
        <v>24</v>
      </c>
      <c r="O46" s="151" t="s">
        <v>1</v>
      </c>
      <c r="P46" s="151">
        <v>16</v>
      </c>
      <c r="R46" s="151">
        <v>69</v>
      </c>
      <c r="S46" s="151" t="s">
        <v>1</v>
      </c>
      <c r="T46" s="151">
        <v>64</v>
      </c>
      <c r="V46" s="151">
        <v>5</v>
      </c>
      <c r="Z46" s="172">
        <v>4.8</v>
      </c>
      <c r="AA46" s="172"/>
      <c r="AB46" s="177">
        <v>13.8</v>
      </c>
      <c r="AC46" s="172" t="s">
        <v>1</v>
      </c>
      <c r="AD46" s="177">
        <v>12.8</v>
      </c>
    </row>
    <row r="47" spans="1:30" ht="14.25">
      <c r="A47" s="171">
        <v>10</v>
      </c>
      <c r="B47" s="176" t="s">
        <v>97</v>
      </c>
      <c r="C47" s="176" t="s">
        <v>90</v>
      </c>
      <c r="G47" s="151">
        <v>5</v>
      </c>
      <c r="H47" s="151">
        <v>20</v>
      </c>
      <c r="J47" s="151">
        <v>10</v>
      </c>
      <c r="K47" s="151">
        <v>3</v>
      </c>
      <c r="L47" s="151">
        <v>7</v>
      </c>
      <c r="N47" s="151">
        <v>23</v>
      </c>
      <c r="O47" s="151" t="s">
        <v>1</v>
      </c>
      <c r="P47" s="151">
        <v>17</v>
      </c>
      <c r="R47" s="151">
        <v>92</v>
      </c>
      <c r="S47" s="151" t="s">
        <v>1</v>
      </c>
      <c r="T47" s="151">
        <v>61</v>
      </c>
      <c r="V47" s="151">
        <v>31</v>
      </c>
      <c r="Z47" s="172">
        <v>4.6</v>
      </c>
      <c r="AA47" s="172"/>
      <c r="AB47" s="177">
        <v>18.4</v>
      </c>
      <c r="AC47" s="172" t="s">
        <v>1</v>
      </c>
      <c r="AD47" s="177">
        <v>12.2</v>
      </c>
    </row>
    <row r="48" spans="1:30" ht="14.25">
      <c r="A48" s="171">
        <v>11</v>
      </c>
      <c r="B48" s="176" t="s">
        <v>113</v>
      </c>
      <c r="C48" s="176" t="s">
        <v>93</v>
      </c>
      <c r="G48" s="151">
        <v>4</v>
      </c>
      <c r="H48" s="151">
        <v>16</v>
      </c>
      <c r="J48" s="151">
        <v>10</v>
      </c>
      <c r="K48" s="151">
        <v>2</v>
      </c>
      <c r="L48" s="151">
        <v>4</v>
      </c>
      <c r="N48" s="151">
        <v>22</v>
      </c>
      <c r="O48" s="151" t="s">
        <v>1</v>
      </c>
      <c r="P48" s="151">
        <v>10</v>
      </c>
      <c r="R48" s="151">
        <v>71</v>
      </c>
      <c r="S48" s="151" t="s">
        <v>1</v>
      </c>
      <c r="T48" s="151">
        <v>49</v>
      </c>
      <c r="V48" s="151">
        <v>22</v>
      </c>
      <c r="Z48" s="172">
        <v>5.5</v>
      </c>
      <c r="AA48" s="172"/>
      <c r="AB48" s="177">
        <v>17.75</v>
      </c>
      <c r="AC48" s="172" t="s">
        <v>1</v>
      </c>
      <c r="AD48" s="177">
        <v>12.25</v>
      </c>
    </row>
    <row r="49" spans="1:30" ht="14.25">
      <c r="A49" s="171">
        <v>12</v>
      </c>
      <c r="B49" s="176" t="s">
        <v>98</v>
      </c>
      <c r="C49" s="176" t="s">
        <v>90</v>
      </c>
      <c r="G49" s="151">
        <v>4</v>
      </c>
      <c r="H49" s="151">
        <v>16</v>
      </c>
      <c r="J49" s="151">
        <v>9</v>
      </c>
      <c r="K49" s="151">
        <v>4</v>
      </c>
      <c r="L49" s="151">
        <v>3</v>
      </c>
      <c r="N49" s="151">
        <v>22</v>
      </c>
      <c r="O49" s="151" t="s">
        <v>1</v>
      </c>
      <c r="P49" s="151">
        <v>10</v>
      </c>
      <c r="R49" s="151">
        <v>60</v>
      </c>
      <c r="S49" s="151" t="s">
        <v>1</v>
      </c>
      <c r="T49" s="151">
        <v>48</v>
      </c>
      <c r="V49" s="151">
        <v>12</v>
      </c>
      <c r="Z49" s="172">
        <v>5.5</v>
      </c>
      <c r="AA49" s="172"/>
      <c r="AB49" s="177">
        <v>15</v>
      </c>
      <c r="AC49" s="172" t="s">
        <v>1</v>
      </c>
      <c r="AD49" s="177">
        <v>12</v>
      </c>
    </row>
    <row r="50" spans="1:30" ht="14.25">
      <c r="A50" s="171">
        <v>13</v>
      </c>
      <c r="B50" s="176" t="s">
        <v>116</v>
      </c>
      <c r="C50" s="176" t="s">
        <v>95</v>
      </c>
      <c r="G50" s="151">
        <v>5</v>
      </c>
      <c r="H50" s="151">
        <v>20</v>
      </c>
      <c r="J50" s="151">
        <v>10</v>
      </c>
      <c r="K50" s="151">
        <v>2</v>
      </c>
      <c r="L50" s="151">
        <v>8</v>
      </c>
      <c r="N50" s="151">
        <v>22</v>
      </c>
      <c r="O50" s="151" t="s">
        <v>1</v>
      </c>
      <c r="P50" s="151">
        <v>18</v>
      </c>
      <c r="R50" s="151">
        <v>63</v>
      </c>
      <c r="S50" s="151" t="s">
        <v>1</v>
      </c>
      <c r="T50" s="151">
        <v>63</v>
      </c>
      <c r="V50" s="151">
        <v>0</v>
      </c>
      <c r="Z50" s="172">
        <v>4.4</v>
      </c>
      <c r="AA50" s="172"/>
      <c r="AB50" s="177">
        <v>12.6</v>
      </c>
      <c r="AC50" s="172" t="s">
        <v>1</v>
      </c>
      <c r="AD50" s="177">
        <v>12.6</v>
      </c>
    </row>
    <row r="51" spans="1:30" ht="14.25">
      <c r="A51" s="171">
        <v>14</v>
      </c>
      <c r="B51" s="176" t="s">
        <v>112</v>
      </c>
      <c r="C51" s="176" t="s">
        <v>93</v>
      </c>
      <c r="G51" s="151">
        <v>4</v>
      </c>
      <c r="H51" s="151">
        <v>16</v>
      </c>
      <c r="J51" s="151">
        <v>8</v>
      </c>
      <c r="K51" s="151">
        <v>2</v>
      </c>
      <c r="L51" s="151">
        <v>6</v>
      </c>
      <c r="N51" s="151">
        <v>18</v>
      </c>
      <c r="O51" s="151" t="s">
        <v>1</v>
      </c>
      <c r="P51" s="151">
        <v>14</v>
      </c>
      <c r="R51" s="151">
        <v>53</v>
      </c>
      <c r="S51" s="151" t="s">
        <v>1</v>
      </c>
      <c r="T51" s="151">
        <v>39</v>
      </c>
      <c r="V51" s="151">
        <v>14</v>
      </c>
      <c r="Z51" s="172">
        <v>4.5</v>
      </c>
      <c r="AA51" s="172"/>
      <c r="AB51" s="177">
        <v>13.25</v>
      </c>
      <c r="AC51" s="172" t="s">
        <v>1</v>
      </c>
      <c r="AD51" s="177">
        <v>9.75</v>
      </c>
    </row>
    <row r="52" spans="1:30" ht="14.25">
      <c r="A52" s="171">
        <v>15</v>
      </c>
      <c r="B52" s="176" t="s">
        <v>104</v>
      </c>
      <c r="C52" s="176" t="s">
        <v>92</v>
      </c>
      <c r="G52" s="151">
        <v>5</v>
      </c>
      <c r="H52" s="151">
        <v>20</v>
      </c>
      <c r="J52" s="151">
        <v>8</v>
      </c>
      <c r="K52" s="151">
        <v>2</v>
      </c>
      <c r="L52" s="151">
        <v>10</v>
      </c>
      <c r="N52" s="151">
        <v>18</v>
      </c>
      <c r="O52" s="151" t="s">
        <v>1</v>
      </c>
      <c r="P52" s="151">
        <v>22</v>
      </c>
      <c r="R52" s="151">
        <v>80</v>
      </c>
      <c r="S52" s="151" t="s">
        <v>1</v>
      </c>
      <c r="T52" s="151">
        <v>88</v>
      </c>
      <c r="V52" s="151">
        <v>-8</v>
      </c>
      <c r="Z52" s="172">
        <v>3.6</v>
      </c>
      <c r="AA52" s="172"/>
      <c r="AB52" s="177">
        <v>16</v>
      </c>
      <c r="AC52" s="172" t="s">
        <v>1</v>
      </c>
      <c r="AD52" s="177">
        <v>17.6</v>
      </c>
    </row>
    <row r="53" spans="1:30" ht="14.25">
      <c r="A53" s="171">
        <v>16</v>
      </c>
      <c r="B53" s="176" t="s">
        <v>108</v>
      </c>
      <c r="C53" s="176" t="s">
        <v>94</v>
      </c>
      <c r="G53" s="151">
        <v>5</v>
      </c>
      <c r="H53" s="151">
        <v>20</v>
      </c>
      <c r="J53" s="151">
        <v>7</v>
      </c>
      <c r="K53" s="151">
        <v>2</v>
      </c>
      <c r="L53" s="151">
        <v>11</v>
      </c>
      <c r="N53" s="151">
        <v>16</v>
      </c>
      <c r="O53" s="151" t="s">
        <v>1</v>
      </c>
      <c r="P53" s="151">
        <v>24</v>
      </c>
      <c r="R53" s="151">
        <v>85</v>
      </c>
      <c r="S53" s="151" t="s">
        <v>1</v>
      </c>
      <c r="T53" s="151">
        <v>85</v>
      </c>
      <c r="V53" s="151">
        <v>0</v>
      </c>
      <c r="Z53" s="172">
        <v>3.2</v>
      </c>
      <c r="AA53" s="172"/>
      <c r="AB53" s="177">
        <v>17</v>
      </c>
      <c r="AC53" s="172" t="s">
        <v>1</v>
      </c>
      <c r="AD53" s="177">
        <v>17</v>
      </c>
    </row>
    <row r="54" spans="1:30" ht="14.25">
      <c r="A54" s="171">
        <v>17</v>
      </c>
      <c r="B54" s="176" t="s">
        <v>103</v>
      </c>
      <c r="C54" s="176" t="s">
        <v>92</v>
      </c>
      <c r="G54" s="151">
        <v>5</v>
      </c>
      <c r="H54" s="151">
        <v>20</v>
      </c>
      <c r="J54" s="151">
        <v>5</v>
      </c>
      <c r="K54" s="151">
        <v>4</v>
      </c>
      <c r="L54" s="151">
        <v>11</v>
      </c>
      <c r="N54" s="151">
        <v>14</v>
      </c>
      <c r="O54" s="151" t="s">
        <v>1</v>
      </c>
      <c r="P54" s="151">
        <v>26</v>
      </c>
      <c r="R54" s="151">
        <v>62</v>
      </c>
      <c r="S54" s="151" t="s">
        <v>1</v>
      </c>
      <c r="T54" s="151">
        <v>79</v>
      </c>
      <c r="V54" s="151">
        <v>-17</v>
      </c>
      <c r="Z54" s="172">
        <v>2.8</v>
      </c>
      <c r="AA54" s="172"/>
      <c r="AB54" s="177">
        <v>12.4</v>
      </c>
      <c r="AC54" s="172" t="s">
        <v>1</v>
      </c>
      <c r="AD54" s="177">
        <v>15.8</v>
      </c>
    </row>
    <row r="55" spans="1:30" ht="14.25">
      <c r="A55" s="171">
        <v>18</v>
      </c>
      <c r="B55" s="176" t="s">
        <v>105</v>
      </c>
      <c r="C55" s="176" t="s">
        <v>92</v>
      </c>
      <c r="G55" s="151">
        <v>4</v>
      </c>
      <c r="H55" s="151">
        <v>16</v>
      </c>
      <c r="J55" s="151">
        <v>5</v>
      </c>
      <c r="K55" s="151">
        <v>2</v>
      </c>
      <c r="L55" s="151">
        <v>9</v>
      </c>
      <c r="N55" s="151">
        <v>12</v>
      </c>
      <c r="O55" s="151" t="s">
        <v>1</v>
      </c>
      <c r="P55" s="151">
        <v>20</v>
      </c>
      <c r="R55" s="151">
        <v>60</v>
      </c>
      <c r="S55" s="151" t="s">
        <v>1</v>
      </c>
      <c r="T55" s="151">
        <v>72</v>
      </c>
      <c r="V55" s="151">
        <v>-12</v>
      </c>
      <c r="Z55" s="172">
        <v>3</v>
      </c>
      <c r="AA55" s="172"/>
      <c r="AB55" s="177">
        <v>15</v>
      </c>
      <c r="AC55" s="172" t="s">
        <v>1</v>
      </c>
      <c r="AD55" s="177">
        <v>18</v>
      </c>
    </row>
    <row r="56" spans="1:30" ht="14.25">
      <c r="A56" s="171">
        <v>19</v>
      </c>
      <c r="B56" s="176" t="s">
        <v>118</v>
      </c>
      <c r="C56" s="176" t="s">
        <v>95</v>
      </c>
      <c r="G56" s="151">
        <v>4</v>
      </c>
      <c r="H56" s="151">
        <v>16</v>
      </c>
      <c r="J56" s="151">
        <v>5</v>
      </c>
      <c r="K56" s="151">
        <v>1</v>
      </c>
      <c r="L56" s="151">
        <v>10</v>
      </c>
      <c r="N56" s="151">
        <v>11</v>
      </c>
      <c r="O56" s="151" t="s">
        <v>1</v>
      </c>
      <c r="P56" s="151">
        <v>21</v>
      </c>
      <c r="R56" s="151">
        <v>46</v>
      </c>
      <c r="S56" s="151" t="s">
        <v>1</v>
      </c>
      <c r="T56" s="151">
        <v>85</v>
      </c>
      <c r="V56" s="151">
        <v>-39</v>
      </c>
      <c r="Z56" s="172">
        <v>2.75</v>
      </c>
      <c r="AA56" s="172"/>
      <c r="AB56" s="177">
        <v>11.5</v>
      </c>
      <c r="AC56" s="172" t="s">
        <v>1</v>
      </c>
      <c r="AD56" s="177">
        <v>21.25</v>
      </c>
    </row>
    <row r="57" spans="1:30" ht="14.25">
      <c r="A57" s="171">
        <v>20</v>
      </c>
      <c r="B57" s="176" t="s">
        <v>102</v>
      </c>
      <c r="C57" s="176" t="s">
        <v>92</v>
      </c>
      <c r="G57" s="151">
        <v>5</v>
      </c>
      <c r="H57" s="151">
        <v>20</v>
      </c>
      <c r="J57" s="151">
        <v>4</v>
      </c>
      <c r="K57" s="151">
        <v>3</v>
      </c>
      <c r="L57" s="151">
        <v>13</v>
      </c>
      <c r="N57" s="151">
        <v>11</v>
      </c>
      <c r="O57" s="151" t="s">
        <v>1</v>
      </c>
      <c r="P57" s="151">
        <v>29</v>
      </c>
      <c r="R57" s="151">
        <v>72</v>
      </c>
      <c r="S57" s="151" t="s">
        <v>1</v>
      </c>
      <c r="T57" s="151">
        <v>93</v>
      </c>
      <c r="V57" s="151">
        <v>-21</v>
      </c>
      <c r="Z57" s="172">
        <v>2.2</v>
      </c>
      <c r="AA57" s="172"/>
      <c r="AB57" s="177">
        <v>14.4</v>
      </c>
      <c r="AC57" s="172" t="s">
        <v>1</v>
      </c>
      <c r="AD57" s="177">
        <v>18.6</v>
      </c>
    </row>
    <row r="58" spans="1:30" ht="14.25">
      <c r="A58" s="171">
        <v>21</v>
      </c>
      <c r="B58" s="176" t="s">
        <v>124</v>
      </c>
      <c r="C58" s="176" t="s">
        <v>96</v>
      </c>
      <c r="G58" s="151">
        <v>5</v>
      </c>
      <c r="H58" s="151">
        <v>20</v>
      </c>
      <c r="J58" s="151">
        <v>4</v>
      </c>
      <c r="K58" s="151">
        <v>2</v>
      </c>
      <c r="L58" s="151">
        <v>14</v>
      </c>
      <c r="N58" s="151">
        <v>10</v>
      </c>
      <c r="O58" s="151" t="s">
        <v>1</v>
      </c>
      <c r="P58" s="151">
        <v>30</v>
      </c>
      <c r="R58" s="151">
        <v>64</v>
      </c>
      <c r="S58" s="151" t="s">
        <v>1</v>
      </c>
      <c r="T58" s="151">
        <v>106</v>
      </c>
      <c r="V58" s="151">
        <v>-42</v>
      </c>
      <c r="Z58" s="172">
        <v>2</v>
      </c>
      <c r="AA58" s="172"/>
      <c r="AB58" s="177">
        <v>12.8</v>
      </c>
      <c r="AC58" s="172" t="s">
        <v>1</v>
      </c>
      <c r="AD58" s="177">
        <v>21.2</v>
      </c>
    </row>
    <row r="59" spans="1:30" ht="14.25">
      <c r="A59" s="171">
        <v>22</v>
      </c>
      <c r="B59" s="176" t="s">
        <v>101</v>
      </c>
      <c r="C59" s="176" t="s">
        <v>90</v>
      </c>
      <c r="G59" s="151">
        <v>1</v>
      </c>
      <c r="H59" s="151">
        <v>4</v>
      </c>
      <c r="J59" s="151">
        <v>4</v>
      </c>
      <c r="K59" s="151">
        <v>0</v>
      </c>
      <c r="L59" s="151">
        <v>0</v>
      </c>
      <c r="N59" s="151">
        <v>8</v>
      </c>
      <c r="O59" s="151" t="s">
        <v>1</v>
      </c>
      <c r="P59" s="151">
        <v>0</v>
      </c>
      <c r="R59" s="151">
        <v>24</v>
      </c>
      <c r="S59" s="151" t="s">
        <v>1</v>
      </c>
      <c r="T59" s="151">
        <v>6</v>
      </c>
      <c r="V59" s="151">
        <v>18</v>
      </c>
      <c r="Z59" s="172">
        <v>8</v>
      </c>
      <c r="AA59" s="172"/>
      <c r="AB59" s="177">
        <v>24</v>
      </c>
      <c r="AC59" s="172" t="s">
        <v>1</v>
      </c>
      <c r="AD59" s="177">
        <v>6</v>
      </c>
    </row>
    <row r="60" spans="1:30" ht="14.25">
      <c r="A60" s="171">
        <v>23</v>
      </c>
      <c r="B60" s="176" t="s">
        <v>121</v>
      </c>
      <c r="C60" s="176" t="s">
        <v>96</v>
      </c>
      <c r="G60" s="151">
        <v>3</v>
      </c>
      <c r="H60" s="151">
        <v>12</v>
      </c>
      <c r="J60" s="151">
        <v>3</v>
      </c>
      <c r="K60" s="151">
        <v>1</v>
      </c>
      <c r="L60" s="151">
        <v>8</v>
      </c>
      <c r="N60" s="151">
        <v>7</v>
      </c>
      <c r="O60" s="151" t="s">
        <v>1</v>
      </c>
      <c r="P60" s="151">
        <v>17</v>
      </c>
      <c r="R60" s="151">
        <v>47</v>
      </c>
      <c r="S60" s="151" t="s">
        <v>1</v>
      </c>
      <c r="T60" s="151">
        <v>63</v>
      </c>
      <c r="V60" s="151">
        <v>-16</v>
      </c>
      <c r="Z60" s="172">
        <v>2.3333333333333335</v>
      </c>
      <c r="AA60" s="172"/>
      <c r="AB60" s="177">
        <v>15.666666666666666</v>
      </c>
      <c r="AC60" s="172" t="s">
        <v>1</v>
      </c>
      <c r="AD60" s="177">
        <v>21</v>
      </c>
    </row>
    <row r="61" spans="1:30" ht="14.25">
      <c r="A61" s="171">
        <v>24</v>
      </c>
      <c r="B61" s="176" t="s">
        <v>225</v>
      </c>
      <c r="C61" s="176" t="s">
        <v>96</v>
      </c>
      <c r="G61" s="151">
        <v>1</v>
      </c>
      <c r="H61" s="151">
        <v>4</v>
      </c>
      <c r="J61" s="151">
        <v>2</v>
      </c>
      <c r="K61" s="151">
        <v>0</v>
      </c>
      <c r="L61" s="151">
        <v>2</v>
      </c>
      <c r="N61" s="151">
        <v>4</v>
      </c>
      <c r="O61" s="151" t="s">
        <v>1</v>
      </c>
      <c r="P61" s="151">
        <v>4</v>
      </c>
      <c r="R61" s="151">
        <v>11</v>
      </c>
      <c r="S61" s="151" t="s">
        <v>1</v>
      </c>
      <c r="T61" s="151">
        <v>20</v>
      </c>
      <c r="V61" s="151">
        <v>-9</v>
      </c>
      <c r="Z61" s="172">
        <v>4</v>
      </c>
      <c r="AA61" s="172"/>
      <c r="AB61" s="177">
        <v>11</v>
      </c>
      <c r="AC61" s="172" t="s">
        <v>1</v>
      </c>
      <c r="AD61" s="177">
        <v>20</v>
      </c>
    </row>
    <row r="62" spans="1:30" ht="14.25">
      <c r="A62" s="171">
        <v>25</v>
      </c>
      <c r="B62" s="176" t="s">
        <v>172</v>
      </c>
      <c r="C62" s="176" t="s">
        <v>96</v>
      </c>
      <c r="G62" s="151">
        <v>3</v>
      </c>
      <c r="H62" s="151">
        <v>12</v>
      </c>
      <c r="J62" s="151">
        <v>1</v>
      </c>
      <c r="K62" s="151">
        <v>1</v>
      </c>
      <c r="L62" s="151">
        <v>10</v>
      </c>
      <c r="N62" s="151">
        <v>3</v>
      </c>
      <c r="O62" s="151" t="s">
        <v>1</v>
      </c>
      <c r="P62" s="151">
        <v>21</v>
      </c>
      <c r="R62" s="151">
        <v>20</v>
      </c>
      <c r="S62" s="151" t="s">
        <v>1</v>
      </c>
      <c r="T62" s="151">
        <v>62</v>
      </c>
      <c r="V62" s="151">
        <v>-42</v>
      </c>
      <c r="Z62" s="172">
        <v>1</v>
      </c>
      <c r="AA62" s="172"/>
      <c r="AB62" s="177">
        <v>6.666666666666667</v>
      </c>
      <c r="AC62" s="172" t="s">
        <v>1</v>
      </c>
      <c r="AD62" s="177">
        <v>20.666666666666668</v>
      </c>
    </row>
    <row r="63" spans="1:30" ht="14.25">
      <c r="A63" s="171">
        <v>26</v>
      </c>
      <c r="B63" s="176" t="s">
        <v>119</v>
      </c>
      <c r="C63" s="176" t="s">
        <v>95</v>
      </c>
      <c r="G63" s="151">
        <v>1</v>
      </c>
      <c r="H63" s="151">
        <v>4</v>
      </c>
      <c r="J63" s="151">
        <v>1</v>
      </c>
      <c r="K63" s="151">
        <v>0</v>
      </c>
      <c r="L63" s="151">
        <v>3</v>
      </c>
      <c r="N63" s="151">
        <v>2</v>
      </c>
      <c r="O63" s="151" t="s">
        <v>1</v>
      </c>
      <c r="P63" s="151">
        <v>6</v>
      </c>
      <c r="R63" s="151">
        <v>17</v>
      </c>
      <c r="S63" s="151" t="s">
        <v>1</v>
      </c>
      <c r="T63" s="151">
        <v>16</v>
      </c>
      <c r="V63" s="151">
        <v>1</v>
      </c>
      <c r="Z63" s="172">
        <v>2</v>
      </c>
      <c r="AA63" s="172"/>
      <c r="AB63" s="177">
        <v>17</v>
      </c>
      <c r="AC63" s="172" t="s">
        <v>1</v>
      </c>
      <c r="AD63" s="177">
        <v>16</v>
      </c>
    </row>
    <row r="64" spans="1:30" ht="14.25">
      <c r="A64" s="171">
        <v>27</v>
      </c>
      <c r="B64" s="176" t="s">
        <v>220</v>
      </c>
      <c r="C64" s="176" t="s">
        <v>96</v>
      </c>
      <c r="G64" s="151">
        <v>1</v>
      </c>
      <c r="H64" s="151">
        <v>4</v>
      </c>
      <c r="J64" s="151">
        <v>1</v>
      </c>
      <c r="K64" s="151">
        <v>0</v>
      </c>
      <c r="L64" s="151">
        <v>3</v>
      </c>
      <c r="N64" s="151">
        <v>2</v>
      </c>
      <c r="O64" s="151" t="s">
        <v>1</v>
      </c>
      <c r="P64" s="151">
        <v>6</v>
      </c>
      <c r="R64" s="151">
        <v>11</v>
      </c>
      <c r="S64" s="151" t="s">
        <v>1</v>
      </c>
      <c r="T64" s="151">
        <v>16</v>
      </c>
      <c r="V64" s="151">
        <v>-5</v>
      </c>
      <c r="Z64" s="172">
        <v>2</v>
      </c>
      <c r="AA64" s="172"/>
      <c r="AB64" s="177">
        <v>11</v>
      </c>
      <c r="AC64" s="172" t="s">
        <v>1</v>
      </c>
      <c r="AD64" s="177">
        <v>16</v>
      </c>
    </row>
    <row r="65" spans="1:30" ht="14.25">
      <c r="A65" s="171">
        <v>28</v>
      </c>
      <c r="B65" s="176" t="s">
        <v>194</v>
      </c>
      <c r="C65" s="176" t="s">
        <v>93</v>
      </c>
      <c r="G65" s="151">
        <v>2</v>
      </c>
      <c r="H65" s="151">
        <v>8</v>
      </c>
      <c r="J65" s="151">
        <v>1</v>
      </c>
      <c r="K65" s="151">
        <v>0</v>
      </c>
      <c r="L65" s="151">
        <v>7</v>
      </c>
      <c r="N65" s="151">
        <v>2</v>
      </c>
      <c r="O65" s="151" t="s">
        <v>1</v>
      </c>
      <c r="P65" s="151">
        <v>14</v>
      </c>
      <c r="R65" s="151">
        <v>21</v>
      </c>
      <c r="S65" s="151" t="s">
        <v>1</v>
      </c>
      <c r="T65" s="151">
        <v>41</v>
      </c>
      <c r="V65" s="151">
        <v>-20</v>
      </c>
      <c r="Z65" s="172">
        <v>1</v>
      </c>
      <c r="AA65" s="172"/>
      <c r="AB65" s="177">
        <v>10.5</v>
      </c>
      <c r="AC65" s="172" t="s">
        <v>1</v>
      </c>
      <c r="AD65" s="177">
        <v>20.5</v>
      </c>
    </row>
    <row r="66" spans="1:30" ht="14.25">
      <c r="A66" s="171">
        <v>29</v>
      </c>
      <c r="B66" s="176" t="s">
        <v>123</v>
      </c>
      <c r="C66" s="176" t="s">
        <v>96</v>
      </c>
      <c r="G66" s="151">
        <v>2</v>
      </c>
      <c r="H66" s="151">
        <v>8</v>
      </c>
      <c r="J66" s="151">
        <v>1</v>
      </c>
      <c r="K66" s="151">
        <v>0</v>
      </c>
      <c r="L66" s="151">
        <v>7</v>
      </c>
      <c r="N66" s="151">
        <v>2</v>
      </c>
      <c r="O66" s="151" t="s">
        <v>1</v>
      </c>
      <c r="P66" s="151">
        <v>14</v>
      </c>
      <c r="R66" s="151">
        <v>23</v>
      </c>
      <c r="S66" s="151" t="s">
        <v>1</v>
      </c>
      <c r="T66" s="151">
        <v>44</v>
      </c>
      <c r="V66" s="151">
        <v>-21</v>
      </c>
      <c r="Z66" s="172">
        <v>1</v>
      </c>
      <c r="AA66" s="172"/>
      <c r="AB66" s="177">
        <v>11.5</v>
      </c>
      <c r="AC66" s="172" t="s">
        <v>1</v>
      </c>
      <c r="AD66" s="177">
        <v>22</v>
      </c>
    </row>
    <row r="67" spans="1:30" ht="14.25">
      <c r="A67" s="171">
        <v>30</v>
      </c>
      <c r="B67" s="176" t="s">
        <v>122</v>
      </c>
      <c r="C67" s="176" t="s">
        <v>96</v>
      </c>
      <c r="G67" s="151">
        <v>1</v>
      </c>
      <c r="H67" s="151">
        <v>4</v>
      </c>
      <c r="J67" s="151">
        <v>0</v>
      </c>
      <c r="K67" s="151">
        <v>1</v>
      </c>
      <c r="L67" s="151">
        <v>3</v>
      </c>
      <c r="N67" s="151">
        <v>1</v>
      </c>
      <c r="O67" s="151" t="s">
        <v>1</v>
      </c>
      <c r="P67" s="151">
        <v>7</v>
      </c>
      <c r="R67" s="151">
        <v>12</v>
      </c>
      <c r="S67" s="151" t="s">
        <v>1</v>
      </c>
      <c r="T67" s="151">
        <v>25</v>
      </c>
      <c r="V67" s="151">
        <v>-13</v>
      </c>
      <c r="Z67" s="172">
        <v>1</v>
      </c>
      <c r="AA67" s="172"/>
      <c r="AB67" s="177">
        <v>12</v>
      </c>
      <c r="AC67" s="172" t="s">
        <v>1</v>
      </c>
      <c r="AD67" s="177">
        <v>25</v>
      </c>
    </row>
    <row r="68" spans="1:30" ht="14.25">
      <c r="A68" s="171">
        <v>31</v>
      </c>
      <c r="B68" s="176" t="s">
        <v>215</v>
      </c>
      <c r="C68" s="176" t="s">
        <v>92</v>
      </c>
      <c r="G68" s="151">
        <v>1</v>
      </c>
      <c r="H68" s="151">
        <v>4</v>
      </c>
      <c r="J68" s="151">
        <v>0</v>
      </c>
      <c r="K68" s="151">
        <v>0</v>
      </c>
      <c r="L68" s="151">
        <v>4</v>
      </c>
      <c r="N68" s="151">
        <v>0</v>
      </c>
      <c r="O68" s="151" t="s">
        <v>1</v>
      </c>
      <c r="P68" s="151">
        <v>8</v>
      </c>
      <c r="R68" s="151">
        <v>14</v>
      </c>
      <c r="S68" s="151" t="s">
        <v>1</v>
      </c>
      <c r="T68" s="151">
        <v>23</v>
      </c>
      <c r="V68" s="151">
        <v>-9</v>
      </c>
      <c r="Z68" s="172">
        <v>0</v>
      </c>
      <c r="AA68" s="172"/>
      <c r="AB68" s="177">
        <v>14</v>
      </c>
      <c r="AC68" s="172" t="s">
        <v>1</v>
      </c>
      <c r="AD68" s="177">
        <v>23</v>
      </c>
    </row>
    <row r="69" spans="1:30" ht="14.25">
      <c r="A69" s="171">
        <v>32</v>
      </c>
      <c r="B69" s="176" t="s">
        <v>120</v>
      </c>
      <c r="C69" s="176" t="s">
        <v>96</v>
      </c>
      <c r="G69" s="151">
        <v>2</v>
      </c>
      <c r="H69" s="151">
        <v>8</v>
      </c>
      <c r="J69" s="151">
        <v>0</v>
      </c>
      <c r="K69" s="151">
        <v>0</v>
      </c>
      <c r="L69" s="151">
        <v>8</v>
      </c>
      <c r="N69" s="151">
        <v>0</v>
      </c>
      <c r="O69" s="151" t="s">
        <v>1</v>
      </c>
      <c r="P69" s="151">
        <v>16</v>
      </c>
      <c r="R69" s="151">
        <v>10</v>
      </c>
      <c r="S69" s="151" t="s">
        <v>1</v>
      </c>
      <c r="T69" s="151">
        <v>40</v>
      </c>
      <c r="V69" s="151">
        <v>-30</v>
      </c>
      <c r="Z69" s="172">
        <v>0</v>
      </c>
      <c r="AA69" s="172"/>
      <c r="AB69" s="177">
        <v>5</v>
      </c>
      <c r="AC69" s="172" t="s">
        <v>1</v>
      </c>
      <c r="AD69" s="177">
        <v>20</v>
      </c>
    </row>
    <row r="70" spans="1:30" ht="14.25">
      <c r="A70" s="171">
        <v>33</v>
      </c>
      <c r="B70" s="176" t="s">
        <v>125</v>
      </c>
      <c r="C70" s="176" t="s">
        <v>96</v>
      </c>
      <c r="G70" s="151">
        <v>2</v>
      </c>
      <c r="H70" s="151">
        <v>8</v>
      </c>
      <c r="J70" s="151">
        <v>0</v>
      </c>
      <c r="K70" s="151">
        <v>0</v>
      </c>
      <c r="L70" s="151">
        <v>8</v>
      </c>
      <c r="N70" s="151">
        <v>0</v>
      </c>
      <c r="O70" s="151" t="s">
        <v>1</v>
      </c>
      <c r="P70" s="151">
        <v>16</v>
      </c>
      <c r="R70" s="151">
        <v>12</v>
      </c>
      <c r="S70" s="151" t="s">
        <v>1</v>
      </c>
      <c r="T70" s="151">
        <v>48</v>
      </c>
      <c r="V70" s="151">
        <v>-36</v>
      </c>
      <c r="Z70" s="172">
        <v>0</v>
      </c>
      <c r="AA70" s="172"/>
      <c r="AB70" s="177">
        <v>6</v>
      </c>
      <c r="AC70" s="172" t="s">
        <v>1</v>
      </c>
      <c r="AD70" s="177">
        <v>24</v>
      </c>
    </row>
    <row r="71" spans="1:30" ht="14.25">
      <c r="A71" s="171"/>
      <c r="B71" s="176"/>
      <c r="C71" s="176"/>
      <c r="AA71" s="172"/>
      <c r="AB71" s="177"/>
      <c r="AC71" s="172"/>
      <c r="AD71" s="177"/>
    </row>
    <row r="72" spans="1:30" ht="14.25">
      <c r="A72" s="171"/>
      <c r="B72" s="176"/>
      <c r="C72" s="176"/>
      <c r="AA72" s="172"/>
      <c r="AB72" s="177"/>
      <c r="AC72" s="172"/>
      <c r="AD72" s="177"/>
    </row>
    <row r="73" spans="1:30" ht="14.25">
      <c r="A73" s="171"/>
      <c r="B73" s="176"/>
      <c r="C73" s="176"/>
      <c r="AA73" s="172"/>
      <c r="AB73" s="177"/>
      <c r="AC73" s="172"/>
      <c r="AD73" s="177"/>
    </row>
    <row r="74" spans="1:30" ht="14.25">
      <c r="A74" s="171"/>
      <c r="B74" s="176"/>
      <c r="C74" s="176"/>
      <c r="AA74" s="172"/>
      <c r="AB74" s="177"/>
      <c r="AC74" s="172"/>
      <c r="AD74" s="177"/>
    </row>
    <row r="75" spans="1:30" ht="14.25">
      <c r="A75" s="171"/>
      <c r="B75" s="176"/>
      <c r="C75" s="176"/>
      <c r="AA75" s="172"/>
      <c r="AB75" s="177"/>
      <c r="AC75" s="172"/>
      <c r="AD75" s="177"/>
    </row>
    <row r="76" spans="1:30" ht="14.25">
      <c r="A76" s="171"/>
      <c r="B76" s="176"/>
      <c r="C76" s="176"/>
      <c r="AA76" s="172"/>
      <c r="AB76" s="177"/>
      <c r="AC76" s="172"/>
      <c r="AD76" s="177"/>
    </row>
    <row r="77" spans="1:30" ht="14.25">
      <c r="A77" s="171"/>
      <c r="B77" s="176"/>
      <c r="C77" s="176"/>
      <c r="AA77" s="172"/>
      <c r="AB77" s="177"/>
      <c r="AC77" s="172"/>
      <c r="AD77" s="177"/>
    </row>
    <row r="78" spans="1:30" ht="14.25">
      <c r="A78" s="171"/>
      <c r="B78" s="176"/>
      <c r="C78" s="176"/>
      <c r="AA78" s="172"/>
      <c r="AB78" s="177"/>
      <c r="AC78" s="172"/>
      <c r="AD78" s="177"/>
    </row>
    <row r="79" spans="1:30" ht="14.25">
      <c r="A79" s="171"/>
      <c r="B79" s="176"/>
      <c r="C79" s="176"/>
      <c r="AA79" s="172"/>
      <c r="AB79" s="177"/>
      <c r="AC79" s="172"/>
      <c r="AD79" s="177"/>
    </row>
    <row r="80" spans="1:30" ht="14.25">
      <c r="A80" s="171"/>
      <c r="B80" s="176"/>
      <c r="C80" s="176"/>
      <c r="AA80" s="172"/>
      <c r="AB80" s="177"/>
      <c r="AC80" s="172"/>
      <c r="AD80" s="177"/>
    </row>
    <row r="81" spans="1:30" ht="14.25">
      <c r="A81" s="171"/>
      <c r="B81" s="176"/>
      <c r="C81" s="176"/>
      <c r="AA81" s="172"/>
      <c r="AB81" s="177"/>
      <c r="AC81" s="172"/>
      <c r="AD81" s="177"/>
    </row>
    <row r="82" spans="1:30" ht="14.25">
      <c r="A82" s="171"/>
      <c r="B82" s="176"/>
      <c r="C82" s="176"/>
      <c r="AA82" s="172"/>
      <c r="AB82" s="177"/>
      <c r="AC82" s="172"/>
      <c r="AD82" s="177"/>
    </row>
    <row r="83" spans="1:30" ht="14.25">
      <c r="A83" s="171"/>
      <c r="B83" s="176"/>
      <c r="C83" s="176"/>
      <c r="AA83" s="172"/>
      <c r="AB83" s="177"/>
      <c r="AC83" s="172"/>
      <c r="AD83" s="177"/>
    </row>
    <row r="84" spans="1:30" ht="14.25">
      <c r="A84" s="171"/>
      <c r="B84" s="176"/>
      <c r="C84" s="176"/>
      <c r="AA84" s="172"/>
      <c r="AB84" s="177"/>
      <c r="AC84" s="172"/>
      <c r="AD84" s="177"/>
    </row>
    <row r="85" spans="1:30" ht="14.25">
      <c r="A85" s="171"/>
      <c r="B85" s="176"/>
      <c r="C85" s="176"/>
      <c r="AA85" s="172"/>
      <c r="AB85" s="177"/>
      <c r="AC85" s="172"/>
      <c r="AD85" s="177"/>
    </row>
    <row r="86" spans="1:30" ht="14.25">
      <c r="A86" s="171"/>
      <c r="B86" s="176"/>
      <c r="C86" s="176"/>
      <c r="AA86" s="172"/>
      <c r="AB86" s="177"/>
      <c r="AC86" s="172"/>
      <c r="AD86" s="177"/>
    </row>
    <row r="87" spans="1:30" ht="14.25">
      <c r="A87" s="171"/>
      <c r="B87" s="176"/>
      <c r="C87" s="176"/>
      <c r="AA87" s="172"/>
      <c r="AB87" s="177"/>
      <c r="AC87" s="172"/>
      <c r="AD87" s="177"/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300" verticalDpi="300" orientation="portrait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H11"/>
  <sheetViews>
    <sheetView zoomScale="10" zoomScaleNormal="10" zoomScalePageLayoutView="0" workbookViewId="0" topLeftCell="A1">
      <selection activeCell="F9" sqref="F9"/>
    </sheetView>
  </sheetViews>
  <sheetFormatPr defaultColWidth="12.57421875" defaultRowHeight="12.75"/>
  <cols>
    <col min="1" max="1" width="20.7109375" style="205" bestFit="1" customWidth="1"/>
    <col min="2" max="7" width="8.140625" style="205" customWidth="1"/>
    <col min="8" max="8" width="7.00390625" style="205" customWidth="1"/>
    <col min="9" max="16384" width="12.57421875" style="205" customWidth="1"/>
  </cols>
  <sheetData>
    <row r="1" ht="33.75">
      <c r="B1" s="215" t="s">
        <v>162</v>
      </c>
    </row>
    <row r="2" spans="1:8" ht="17.25" customHeight="1">
      <c r="A2" s="203"/>
      <c r="B2" s="204"/>
      <c r="C2" s="204"/>
      <c r="D2" s="204"/>
      <c r="E2" s="204"/>
      <c r="F2" s="204"/>
      <c r="G2" s="204"/>
      <c r="H2" s="204"/>
    </row>
    <row r="3" spans="1:8" ht="109.5">
      <c r="A3" s="214"/>
      <c r="B3" s="206" t="s">
        <v>90</v>
      </c>
      <c r="C3" s="206" t="s">
        <v>92</v>
      </c>
      <c r="D3" s="206" t="s">
        <v>93</v>
      </c>
      <c r="E3" s="206" t="s">
        <v>94</v>
      </c>
      <c r="F3" s="206" t="s">
        <v>95</v>
      </c>
      <c r="G3" s="206" t="s">
        <v>96</v>
      </c>
      <c r="H3" s="207"/>
    </row>
    <row r="4" spans="1:8" ht="30" customHeight="1">
      <c r="A4" s="208" t="s">
        <v>90</v>
      </c>
      <c r="B4" s="209"/>
      <c r="C4" s="320" t="s">
        <v>218</v>
      </c>
      <c r="D4" s="320" t="s">
        <v>192</v>
      </c>
      <c r="E4" s="288" t="s">
        <v>206</v>
      </c>
      <c r="F4" s="288" t="s">
        <v>210</v>
      </c>
      <c r="G4" s="288" t="s">
        <v>224</v>
      </c>
      <c r="H4" s="216"/>
    </row>
    <row r="5" spans="1:8" ht="30" customHeight="1">
      <c r="A5" s="208" t="s">
        <v>92</v>
      </c>
      <c r="B5" s="288" t="s">
        <v>219</v>
      </c>
      <c r="C5" s="210"/>
      <c r="D5" s="320" t="s">
        <v>197</v>
      </c>
      <c r="E5" s="320" t="s">
        <v>185</v>
      </c>
      <c r="F5" s="320" t="s">
        <v>182</v>
      </c>
      <c r="G5" s="288" t="s">
        <v>171</v>
      </c>
      <c r="H5" s="216"/>
    </row>
    <row r="6" spans="1:8" ht="30" customHeight="1">
      <c r="A6" s="208" t="s">
        <v>93</v>
      </c>
      <c r="B6" s="288" t="s">
        <v>193</v>
      </c>
      <c r="C6" s="288" t="s">
        <v>198</v>
      </c>
      <c r="D6" s="210"/>
      <c r="E6" s="320" t="s">
        <v>201</v>
      </c>
      <c r="F6" s="320" t="s">
        <v>213</v>
      </c>
      <c r="G6" s="320" t="s">
        <v>175</v>
      </c>
      <c r="H6" s="216"/>
    </row>
    <row r="7" spans="1:8" ht="30" customHeight="1">
      <c r="A7" s="208" t="s">
        <v>94</v>
      </c>
      <c r="B7" s="320" t="s">
        <v>205</v>
      </c>
      <c r="C7" s="288" t="s">
        <v>186</v>
      </c>
      <c r="D7" s="288" t="s">
        <v>202</v>
      </c>
      <c r="E7" s="210"/>
      <c r="F7" s="288" t="s">
        <v>189</v>
      </c>
      <c r="G7" s="320" t="s">
        <v>178</v>
      </c>
      <c r="H7" s="216"/>
    </row>
    <row r="8" spans="1:8" ht="30" customHeight="1">
      <c r="A8" s="208" t="s">
        <v>95</v>
      </c>
      <c r="B8" s="320" t="s">
        <v>209</v>
      </c>
      <c r="C8" s="288" t="s">
        <v>183</v>
      </c>
      <c r="D8" s="288" t="s">
        <v>214</v>
      </c>
      <c r="E8" s="320" t="s">
        <v>188</v>
      </c>
      <c r="F8" s="210"/>
      <c r="G8" s="320" t="s">
        <v>228</v>
      </c>
      <c r="H8" s="216"/>
    </row>
    <row r="9" spans="1:8" ht="30" customHeight="1">
      <c r="A9" s="208" t="s">
        <v>96</v>
      </c>
      <c r="B9" s="320" t="s">
        <v>223</v>
      </c>
      <c r="C9" s="320" t="s">
        <v>170</v>
      </c>
      <c r="D9" s="288" t="s">
        <v>176</v>
      </c>
      <c r="E9" s="288" t="s">
        <v>179</v>
      </c>
      <c r="F9" s="288" t="s">
        <v>229</v>
      </c>
      <c r="G9" s="210"/>
      <c r="H9" s="216"/>
    </row>
    <row r="10" spans="2:7" ht="25.5">
      <c r="B10" s="217"/>
      <c r="C10" s="217"/>
      <c r="D10" s="217"/>
      <c r="E10" s="217"/>
      <c r="F10" s="217"/>
      <c r="G10" s="217"/>
    </row>
    <row r="11" spans="2:4" ht="14.25">
      <c r="B11" s="211"/>
      <c r="C11" s="212" t="s">
        <v>32</v>
      </c>
      <c r="D11" s="213" t="s">
        <v>33</v>
      </c>
    </row>
  </sheetData>
  <sheetProtection/>
  <printOptions/>
  <pageMargins left="0.787401575" right="0.787401575" top="0.984251969" bottom="0.984251969" header="0.4921259845" footer="0.4921259845"/>
  <pageSetup fitToHeight="1" fitToWidth="1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2"/>
  <dimension ref="A1:IV39"/>
  <sheetViews>
    <sheetView showGridLines="0" zoomScale="75" zoomScaleNormal="75" zoomScalePageLayoutView="0" workbookViewId="0" topLeftCell="A4">
      <selection activeCell="A1" sqref="A1:K1"/>
    </sheetView>
  </sheetViews>
  <sheetFormatPr defaultColWidth="11.421875" defaultRowHeight="12.75"/>
  <cols>
    <col min="2" max="2" width="11.8515625" style="228" customWidth="1"/>
    <col min="3" max="3" width="5.57421875" style="0" customWidth="1"/>
    <col min="4" max="4" width="27.57421875" style="0" customWidth="1"/>
    <col min="5" max="5" width="5.57421875" style="0" customWidth="1"/>
    <col min="6" max="6" width="5.7109375" style="0" customWidth="1"/>
    <col min="7" max="7" width="5.57421875" style="229" customWidth="1"/>
    <col min="8" max="8" width="3.00390625" style="0" customWidth="1"/>
    <col min="9" max="9" width="5.57421875" style="229" customWidth="1"/>
    <col min="10" max="10" width="3.00390625" style="0" customWidth="1"/>
    <col min="11" max="11" width="5.57421875" style="229" customWidth="1"/>
    <col min="12" max="12" width="3.00390625" style="0" customWidth="1"/>
    <col min="13" max="13" width="5.57421875" style="229" customWidth="1"/>
    <col min="14" max="14" width="4.57421875" style="0" customWidth="1"/>
    <col min="15" max="15" width="3.28125" style="0" customWidth="1"/>
    <col min="16" max="16" width="4.28125" style="0" customWidth="1"/>
    <col min="17" max="17" width="5.57421875" style="229" customWidth="1"/>
    <col min="18" max="18" width="8.00390625" style="0" customWidth="1"/>
    <col min="19" max="19" width="5.57421875" style="229" customWidth="1"/>
    <col min="20" max="20" width="4.421875" style="0" customWidth="1"/>
    <col min="21" max="21" width="3.57421875" style="0" customWidth="1"/>
    <col min="22" max="22" width="3.7109375" style="0" customWidth="1"/>
    <col min="23" max="23" width="5.57421875" style="229" customWidth="1"/>
    <col min="24" max="25" width="3.57421875" style="0" customWidth="1"/>
    <col min="26" max="26" width="3.140625" style="0" customWidth="1"/>
    <col min="27" max="27" width="4.8515625" style="229" customWidth="1"/>
  </cols>
  <sheetData>
    <row r="1" spans="1:27" s="225" customFormat="1" ht="100.5" customHeight="1">
      <c r="A1" s="403" t="s">
        <v>52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M1" s="226"/>
      <c r="Q1" s="226"/>
      <c r="S1" s="226"/>
      <c r="W1" s="226"/>
      <c r="AA1" s="226"/>
    </row>
    <row r="2" spans="2:27" s="225" customFormat="1" ht="19.5" customHeight="1">
      <c r="B2" s="227"/>
      <c r="G2" s="226"/>
      <c r="I2" s="226"/>
      <c r="K2" s="226"/>
      <c r="M2" s="226"/>
      <c r="Q2" s="226"/>
      <c r="S2" s="226"/>
      <c r="W2" s="226"/>
      <c r="AA2" s="226"/>
    </row>
    <row r="3" spans="2:27" s="225" customFormat="1" ht="19.5" customHeight="1">
      <c r="B3" s="227"/>
      <c r="G3" s="226"/>
      <c r="I3" s="226"/>
      <c r="K3" s="226"/>
      <c r="M3" s="226"/>
      <c r="Q3" s="226"/>
      <c r="S3" s="226"/>
      <c r="W3" s="226"/>
      <c r="AA3" s="226"/>
    </row>
    <row r="4" spans="2:27" s="225" customFormat="1" ht="19.5" customHeight="1">
      <c r="B4" s="227"/>
      <c r="G4" s="226"/>
      <c r="I4" s="226"/>
      <c r="K4" s="226"/>
      <c r="M4" s="226"/>
      <c r="Q4" s="226"/>
      <c r="S4" s="226"/>
      <c r="W4" s="226"/>
      <c r="AA4" s="226"/>
    </row>
    <row r="5" spans="1:27" s="225" customFormat="1" ht="19.5" customHeight="1">
      <c r="A5" s="225" t="s">
        <v>161</v>
      </c>
      <c r="B5" s="227"/>
      <c r="G5" s="226"/>
      <c r="I5" s="226"/>
      <c r="K5" s="226"/>
      <c r="M5" s="226"/>
      <c r="Q5" s="226"/>
      <c r="S5" s="226"/>
      <c r="W5" s="226"/>
      <c r="AA5" s="226"/>
    </row>
    <row r="6" spans="2:27" s="225" customFormat="1" ht="19.5" customHeight="1">
      <c r="B6" s="227"/>
      <c r="G6" s="226"/>
      <c r="I6" s="226"/>
      <c r="K6" s="226"/>
      <c r="M6" s="226"/>
      <c r="Q6" s="226"/>
      <c r="S6" s="226"/>
      <c r="W6" s="226"/>
      <c r="AA6" s="226"/>
    </row>
    <row r="7" spans="1:27" ht="12.75">
      <c r="A7" s="228" t="s">
        <v>34</v>
      </c>
      <c r="B7" s="229" t="s">
        <v>35</v>
      </c>
      <c r="C7" s="230" t="s">
        <v>34</v>
      </c>
      <c r="D7" s="230" t="s">
        <v>36</v>
      </c>
      <c r="E7" s="230" t="s">
        <v>34</v>
      </c>
      <c r="F7" s="229" t="s">
        <v>37</v>
      </c>
      <c r="G7" s="230" t="s">
        <v>34</v>
      </c>
      <c r="H7" s="229" t="s">
        <v>38</v>
      </c>
      <c r="I7" s="230" t="s">
        <v>34</v>
      </c>
      <c r="J7" s="229" t="s">
        <v>19</v>
      </c>
      <c r="K7" s="230" t="s">
        <v>34</v>
      </c>
      <c r="L7" s="229" t="s">
        <v>39</v>
      </c>
      <c r="M7" s="230" t="s">
        <v>34</v>
      </c>
      <c r="N7" t="s">
        <v>40</v>
      </c>
      <c r="P7" s="229"/>
      <c r="Q7" s="230" t="s">
        <v>34</v>
      </c>
      <c r="R7" s="229" t="s">
        <v>41</v>
      </c>
      <c r="S7" s="230" t="s">
        <v>34</v>
      </c>
      <c r="T7" t="s">
        <v>42</v>
      </c>
      <c r="V7" s="229"/>
      <c r="W7" s="230" t="s">
        <v>34</v>
      </c>
      <c r="X7" t="s">
        <v>7</v>
      </c>
      <c r="Z7" s="229"/>
      <c r="AA7"/>
    </row>
    <row r="8" spans="1:256" s="225" customFormat="1" ht="19.5" customHeight="1">
      <c r="A8" s="227" t="s">
        <v>43</v>
      </c>
      <c r="B8" s="231" t="s">
        <v>44</v>
      </c>
      <c r="C8" s="227" t="s">
        <v>43</v>
      </c>
      <c r="D8" s="225" t="str">
        <f>Druckseite!B9</f>
        <v>TKV Jerze III</v>
      </c>
      <c r="E8" s="227" t="s">
        <v>43</v>
      </c>
      <c r="F8" s="226">
        <f>Druckseite!D9</f>
        <v>5</v>
      </c>
      <c r="G8" s="227" t="s">
        <v>43</v>
      </c>
      <c r="H8" s="226">
        <f>Druckseite!F9</f>
        <v>5</v>
      </c>
      <c r="I8" s="227" t="s">
        <v>43</v>
      </c>
      <c r="J8" s="226">
        <f>Druckseite!G9</f>
        <v>0</v>
      </c>
      <c r="K8" s="227" t="s">
        <v>43</v>
      </c>
      <c r="L8" s="226">
        <f>Druckseite!H9</f>
        <v>0</v>
      </c>
      <c r="M8" s="227" t="s">
        <v>43</v>
      </c>
      <c r="N8" s="227">
        <f>Druckseite!R9</f>
        <v>360</v>
      </c>
      <c r="O8" s="225" t="s">
        <v>1</v>
      </c>
      <c r="P8" s="226">
        <f>Druckseite!T9</f>
        <v>255</v>
      </c>
      <c r="Q8" s="227" t="s">
        <v>43</v>
      </c>
      <c r="R8" s="226">
        <f>Druckseite!V9</f>
        <v>105</v>
      </c>
      <c r="S8" s="227" t="s">
        <v>43</v>
      </c>
      <c r="T8" s="225">
        <f>Druckseite!N9</f>
        <v>109</v>
      </c>
      <c r="U8" s="225" t="s">
        <v>1</v>
      </c>
      <c r="V8" s="226">
        <f>Druckseite!P9</f>
        <v>51</v>
      </c>
      <c r="W8" s="227" t="s">
        <v>43</v>
      </c>
      <c r="X8" s="225">
        <f>Druckseite!J9</f>
        <v>10</v>
      </c>
      <c r="Y8" s="225" t="s">
        <v>1</v>
      </c>
      <c r="Z8" s="226">
        <f>Druckseite!L9</f>
        <v>0</v>
      </c>
      <c r="IV8"/>
    </row>
    <row r="9" spans="1:256" s="225" customFormat="1" ht="19.5" customHeight="1">
      <c r="A9" s="227" t="s">
        <v>43</v>
      </c>
      <c r="B9" s="231" t="s">
        <v>45</v>
      </c>
      <c r="C9" s="227" t="s">
        <v>43</v>
      </c>
      <c r="D9" s="225" t="str">
        <f>Druckseite!B10</f>
        <v>TFG 80 Buxtehude</v>
      </c>
      <c r="E9" s="227" t="s">
        <v>43</v>
      </c>
      <c r="F9" s="226">
        <f>Druckseite!D10</f>
        <v>5</v>
      </c>
      <c r="G9" s="227" t="s">
        <v>43</v>
      </c>
      <c r="H9" s="226">
        <f>Druckseite!F10</f>
        <v>4</v>
      </c>
      <c r="I9" s="227" t="s">
        <v>43</v>
      </c>
      <c r="J9" s="226">
        <f>Druckseite!G10</f>
        <v>0</v>
      </c>
      <c r="K9" s="227" t="s">
        <v>43</v>
      </c>
      <c r="L9" s="226">
        <f>Druckseite!H10</f>
        <v>1</v>
      </c>
      <c r="M9" s="227" t="s">
        <v>43</v>
      </c>
      <c r="N9" s="227">
        <f>Druckseite!R10</f>
        <v>340</v>
      </c>
      <c r="O9" s="225" t="s">
        <v>1</v>
      </c>
      <c r="P9" s="226">
        <f>Druckseite!T10</f>
        <v>252</v>
      </c>
      <c r="Q9" s="227" t="s">
        <v>43</v>
      </c>
      <c r="R9" s="226">
        <f>Druckseite!V10</f>
        <v>88</v>
      </c>
      <c r="S9" s="227" t="s">
        <v>43</v>
      </c>
      <c r="T9" s="225">
        <f>Druckseite!N10</f>
        <v>104</v>
      </c>
      <c r="U9" s="225" t="s">
        <v>1</v>
      </c>
      <c r="V9" s="226">
        <f>Druckseite!P10</f>
        <v>56</v>
      </c>
      <c r="W9" s="227" t="s">
        <v>43</v>
      </c>
      <c r="X9" s="225">
        <f>Druckseite!J10</f>
        <v>8</v>
      </c>
      <c r="Y9" s="225" t="s">
        <v>1</v>
      </c>
      <c r="Z9" s="226">
        <f>Druckseite!L10</f>
        <v>2</v>
      </c>
      <c r="IV9"/>
    </row>
    <row r="10" spans="1:256" s="225" customFormat="1" ht="19.5" customHeight="1">
      <c r="A10" s="227" t="s">
        <v>43</v>
      </c>
      <c r="B10" s="231" t="s">
        <v>46</v>
      </c>
      <c r="C10" s="227" t="s">
        <v>43</v>
      </c>
      <c r="D10" s="225" t="str">
        <f>Druckseite!B11</f>
        <v>TFG 38 Hildesheim III</v>
      </c>
      <c r="E10" s="227" t="s">
        <v>43</v>
      </c>
      <c r="F10" s="226">
        <f>Druckseite!D11</f>
        <v>5</v>
      </c>
      <c r="G10" s="227" t="s">
        <v>43</v>
      </c>
      <c r="H10" s="226">
        <f>Druckseite!F11</f>
        <v>2</v>
      </c>
      <c r="I10" s="227" t="s">
        <v>43</v>
      </c>
      <c r="J10" s="226">
        <f>Druckseite!G11</f>
        <v>1</v>
      </c>
      <c r="K10" s="227" t="s">
        <v>43</v>
      </c>
      <c r="L10" s="226">
        <f>Druckseite!H11</f>
        <v>2</v>
      </c>
      <c r="M10" s="227" t="s">
        <v>43</v>
      </c>
      <c r="N10" s="227">
        <f>Druckseite!R11</f>
        <v>314</v>
      </c>
      <c r="O10" s="225" t="s">
        <v>1</v>
      </c>
      <c r="P10" s="226">
        <f>Druckseite!T11</f>
        <v>251</v>
      </c>
      <c r="Q10" s="227" t="s">
        <v>43</v>
      </c>
      <c r="R10" s="226">
        <f>Druckseite!V11</f>
        <v>63</v>
      </c>
      <c r="S10" s="227" t="s">
        <v>43</v>
      </c>
      <c r="T10" s="225">
        <f>Druckseite!N11</f>
        <v>94</v>
      </c>
      <c r="U10" s="225" t="s">
        <v>1</v>
      </c>
      <c r="V10" s="226">
        <f>Druckseite!P11</f>
        <v>66</v>
      </c>
      <c r="W10" s="227" t="s">
        <v>43</v>
      </c>
      <c r="X10" s="225">
        <f>Druckseite!J11</f>
        <v>5</v>
      </c>
      <c r="Y10" s="225" t="s">
        <v>1</v>
      </c>
      <c r="Z10" s="226">
        <f>Druckseite!L11</f>
        <v>5</v>
      </c>
      <c r="IV10"/>
    </row>
    <row r="11" spans="1:256" s="225" customFormat="1" ht="19.5" customHeight="1">
      <c r="A11" s="227" t="s">
        <v>43</v>
      </c>
      <c r="B11" s="231" t="s">
        <v>47</v>
      </c>
      <c r="C11" s="227" t="s">
        <v>43</v>
      </c>
      <c r="D11" s="225" t="str">
        <f>Druckseite!B12</f>
        <v>Pegasus Hannover II</v>
      </c>
      <c r="E11" s="227" t="s">
        <v>43</v>
      </c>
      <c r="F11" s="226">
        <f>Druckseite!D12</f>
        <v>5</v>
      </c>
      <c r="G11" s="227" t="s">
        <v>43</v>
      </c>
      <c r="H11" s="226">
        <f>Druckseite!F12</f>
        <v>2</v>
      </c>
      <c r="I11" s="227" t="s">
        <v>43</v>
      </c>
      <c r="J11" s="226">
        <f>Druckseite!G12</f>
        <v>1</v>
      </c>
      <c r="K11" s="227" t="s">
        <v>43</v>
      </c>
      <c r="L11" s="226">
        <f>Druckseite!H12</f>
        <v>2</v>
      </c>
      <c r="M11" s="227" t="s">
        <v>43</v>
      </c>
      <c r="N11" s="227">
        <f>Druckseite!R12</f>
        <v>315</v>
      </c>
      <c r="O11" s="225" t="s">
        <v>1</v>
      </c>
      <c r="P11" s="226">
        <f>Druckseite!T12</f>
        <v>290</v>
      </c>
      <c r="Q11" s="227" t="s">
        <v>43</v>
      </c>
      <c r="R11" s="226">
        <f>Druckseite!V12</f>
        <v>25</v>
      </c>
      <c r="S11" s="227" t="s">
        <v>43</v>
      </c>
      <c r="T11" s="225">
        <f>Druckseite!N12</f>
        <v>89</v>
      </c>
      <c r="U11" s="225" t="s">
        <v>1</v>
      </c>
      <c r="V11" s="226">
        <f>Druckseite!P12</f>
        <v>71</v>
      </c>
      <c r="W11" s="227" t="s">
        <v>43</v>
      </c>
      <c r="X11" s="225">
        <f>Druckseite!J12</f>
        <v>5</v>
      </c>
      <c r="Y11" s="225" t="s">
        <v>1</v>
      </c>
      <c r="Z11" s="226">
        <f>Druckseite!L12</f>
        <v>5</v>
      </c>
      <c r="IV11"/>
    </row>
    <row r="12" spans="1:256" s="225" customFormat="1" ht="19.5" customHeight="1">
      <c r="A12" s="227" t="s">
        <v>43</v>
      </c>
      <c r="B12" s="231" t="s">
        <v>48</v>
      </c>
      <c r="C12" s="227" t="s">
        <v>43</v>
      </c>
      <c r="D12" s="225" t="str">
        <f>Druckseite!B13</f>
        <v>TKG Wolfsburg II</v>
      </c>
      <c r="E12" s="227" t="s">
        <v>43</v>
      </c>
      <c r="F12" s="226">
        <f>Druckseite!D13</f>
        <v>5</v>
      </c>
      <c r="G12" s="227" t="s">
        <v>43</v>
      </c>
      <c r="H12" s="226">
        <f>Druckseite!F13</f>
        <v>1</v>
      </c>
      <c r="I12" s="227" t="s">
        <v>43</v>
      </c>
      <c r="J12" s="226">
        <f>Druckseite!G13</f>
        <v>0</v>
      </c>
      <c r="K12" s="227" t="s">
        <v>43</v>
      </c>
      <c r="L12" s="226">
        <f>Druckseite!H13</f>
        <v>4</v>
      </c>
      <c r="M12" s="227" t="s">
        <v>43</v>
      </c>
      <c r="N12" s="227">
        <f>Druckseite!R13</f>
        <v>288</v>
      </c>
      <c r="O12" s="225" t="s">
        <v>1</v>
      </c>
      <c r="P12" s="226">
        <f>Druckseite!T13</f>
        <v>355</v>
      </c>
      <c r="Q12" s="227" t="s">
        <v>43</v>
      </c>
      <c r="R12" s="226">
        <f>Druckseite!V13</f>
        <v>-67</v>
      </c>
      <c r="S12" s="227" t="s">
        <v>43</v>
      </c>
      <c r="T12" s="225">
        <f>Druckseite!N13</f>
        <v>55</v>
      </c>
      <c r="U12" s="225" t="s">
        <v>1</v>
      </c>
      <c r="V12" s="226">
        <f>Druckseite!P13</f>
        <v>105</v>
      </c>
      <c r="W12" s="227" t="s">
        <v>43</v>
      </c>
      <c r="X12" s="225">
        <f>Druckseite!J13</f>
        <v>2</v>
      </c>
      <c r="Y12" s="225" t="s">
        <v>1</v>
      </c>
      <c r="Z12" s="226">
        <f>Druckseite!L13</f>
        <v>8</v>
      </c>
      <c r="IV12"/>
    </row>
    <row r="13" spans="1:256" s="225" customFormat="1" ht="19.5" customHeight="1">
      <c r="A13" s="227" t="s">
        <v>43</v>
      </c>
      <c r="B13" s="231" t="s">
        <v>49</v>
      </c>
      <c r="C13" s="227" t="s">
        <v>43</v>
      </c>
      <c r="D13" s="225" t="str">
        <f>Druckseite!B14</f>
        <v>Delligser SC</v>
      </c>
      <c r="E13" s="227" t="s">
        <v>43</v>
      </c>
      <c r="F13" s="226">
        <f>Druckseite!D14</f>
        <v>5</v>
      </c>
      <c r="G13" s="227" t="s">
        <v>43</v>
      </c>
      <c r="H13" s="226">
        <f>Druckseite!F14</f>
        <v>0</v>
      </c>
      <c r="I13" s="227" t="s">
        <v>43</v>
      </c>
      <c r="J13" s="226">
        <f>Druckseite!G14</f>
        <v>0</v>
      </c>
      <c r="K13" s="227" t="s">
        <v>43</v>
      </c>
      <c r="L13" s="226">
        <f>Druckseite!H14</f>
        <v>5</v>
      </c>
      <c r="M13" s="227" t="s">
        <v>43</v>
      </c>
      <c r="N13" s="227">
        <f>Druckseite!R14</f>
        <v>210</v>
      </c>
      <c r="O13" s="225" t="s">
        <v>1</v>
      </c>
      <c r="P13" s="226">
        <f>Druckseite!T14</f>
        <v>424</v>
      </c>
      <c r="Q13" s="227" t="s">
        <v>43</v>
      </c>
      <c r="R13" s="226">
        <f>Druckseite!V14</f>
        <v>-214</v>
      </c>
      <c r="S13" s="227" t="s">
        <v>43</v>
      </c>
      <c r="T13" s="225">
        <f>Druckseite!N14</f>
        <v>29</v>
      </c>
      <c r="U13" s="225" t="s">
        <v>1</v>
      </c>
      <c r="V13" s="226">
        <f>Druckseite!P14</f>
        <v>131</v>
      </c>
      <c r="W13" s="227" t="s">
        <v>43</v>
      </c>
      <c r="X13" s="225">
        <f>Druckseite!J14</f>
        <v>0</v>
      </c>
      <c r="Y13" s="225" t="s">
        <v>1</v>
      </c>
      <c r="Z13" s="226">
        <f>Druckseite!L14</f>
        <v>10</v>
      </c>
      <c r="IV13"/>
    </row>
    <row r="14" spans="2:27" s="225" customFormat="1" ht="19.5" customHeight="1">
      <c r="B14" s="227"/>
      <c r="C14" s="226"/>
      <c r="G14" s="226"/>
      <c r="I14" s="226"/>
      <c r="K14" s="226"/>
      <c r="M14" s="226"/>
      <c r="Q14" s="226"/>
      <c r="S14" s="226"/>
      <c r="W14" s="226"/>
      <c r="AA14" s="226"/>
    </row>
    <row r="15" spans="1:27" s="225" customFormat="1" ht="19.5" customHeight="1">
      <c r="A15" s="225" t="s">
        <v>50</v>
      </c>
      <c r="B15" s="227"/>
      <c r="C15" s="226"/>
      <c r="G15" s="226"/>
      <c r="I15" s="226"/>
      <c r="K15" s="226"/>
      <c r="M15" s="226"/>
      <c r="Q15" s="226"/>
      <c r="S15" s="226"/>
      <c r="W15" s="226"/>
      <c r="AA15" s="226"/>
    </row>
    <row r="16" spans="1:27" s="225" customFormat="1" ht="99.75">
      <c r="A16" s="225" t="s">
        <v>51</v>
      </c>
      <c r="B16" s="227"/>
      <c r="G16" s="226"/>
      <c r="I16" s="226"/>
      <c r="K16" s="226"/>
      <c r="M16" s="226"/>
      <c r="Q16" s="226"/>
      <c r="S16" s="226"/>
      <c r="W16" s="226"/>
      <c r="AA16" s="226"/>
    </row>
    <row r="17" spans="2:27" s="225" customFormat="1" ht="14.25">
      <c r="B17" s="227"/>
      <c r="G17" s="226"/>
      <c r="I17" s="226"/>
      <c r="K17" s="226"/>
      <c r="M17" s="226"/>
      <c r="Q17" s="226"/>
      <c r="S17" s="226"/>
      <c r="W17" s="226"/>
      <c r="AA17" s="226"/>
    </row>
    <row r="18" spans="2:27" s="225" customFormat="1" ht="14.25">
      <c r="B18" s="227"/>
      <c r="G18" s="226"/>
      <c r="I18" s="226"/>
      <c r="K18" s="226"/>
      <c r="M18" s="226"/>
      <c r="Q18" s="226"/>
      <c r="S18" s="226"/>
      <c r="W18" s="226"/>
      <c r="AA18" s="226"/>
    </row>
    <row r="19" spans="2:27" s="225" customFormat="1" ht="14.25">
      <c r="B19" s="227"/>
      <c r="G19" s="226"/>
      <c r="I19" s="226"/>
      <c r="K19" s="226"/>
      <c r="M19" s="226"/>
      <c r="Q19" s="226"/>
      <c r="S19" s="226"/>
      <c r="W19" s="226"/>
      <c r="AA19" s="226"/>
    </row>
    <row r="25" ht="35.25" customHeight="1"/>
    <row r="31" spans="8:11" ht="12.75">
      <c r="H31" s="232"/>
      <c r="J31" s="233"/>
      <c r="K31" s="234"/>
    </row>
    <row r="32" spans="8:11" ht="12.75">
      <c r="H32" s="233"/>
      <c r="J32" s="233"/>
      <c r="K32" s="234"/>
    </row>
    <row r="33" spans="8:11" ht="12.75">
      <c r="H33" s="233"/>
      <c r="J33" s="233"/>
      <c r="K33" s="234"/>
    </row>
    <row r="34" spans="8:11" ht="12.75">
      <c r="H34" s="233"/>
      <c r="J34" s="233"/>
      <c r="K34" s="234"/>
    </row>
    <row r="35" spans="8:11" ht="12.75">
      <c r="H35" s="233"/>
      <c r="J35" s="233"/>
      <c r="K35" s="234"/>
    </row>
    <row r="36" spans="8:11" ht="12.75">
      <c r="H36" s="233"/>
      <c r="J36" s="233"/>
      <c r="K36" s="234"/>
    </row>
    <row r="37" spans="8:11" ht="12.75">
      <c r="H37" s="233"/>
      <c r="J37" s="233"/>
      <c r="K37" s="234"/>
    </row>
    <row r="38" spans="8:11" ht="12.75">
      <c r="H38" s="233"/>
      <c r="J38" s="233"/>
      <c r="K38" s="234"/>
    </row>
    <row r="39" spans="8:11" ht="12.75">
      <c r="H39" s="232"/>
      <c r="J39" s="233"/>
      <c r="K39" s="234"/>
    </row>
  </sheetData>
  <sheetProtection/>
  <mergeCells count="1">
    <mergeCell ref="A1:K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Roman,Standard"&amp;12&amp;A</oddHeader>
    <oddFooter>&amp;C&amp;"Times New Roman,Standard"&amp;12Seite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1"/>
  <dimension ref="A1:H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123" bestFit="1" customWidth="1"/>
    <col min="2" max="2" width="23.28125" style="123" bestFit="1" customWidth="1"/>
    <col min="3" max="3" width="21.421875" style="123" bestFit="1" customWidth="1"/>
    <col min="4" max="4" width="18.421875" style="123" bestFit="1" customWidth="1"/>
    <col min="5" max="5" width="19.00390625" style="123" bestFit="1" customWidth="1"/>
    <col min="6" max="6" width="19.57421875" style="123" bestFit="1" customWidth="1"/>
    <col min="7" max="7" width="20.28125" style="123" bestFit="1" customWidth="1"/>
    <col min="8" max="8" width="18.00390625" style="123" bestFit="1" customWidth="1"/>
    <col min="9" max="16384" width="11.421875" style="123" customWidth="1"/>
  </cols>
  <sheetData>
    <row r="1" spans="1:8" ht="12.75">
      <c r="A1" s="123">
        <v>6</v>
      </c>
      <c r="B1" s="123">
        <v>1</v>
      </c>
      <c r="C1" s="123">
        <v>9</v>
      </c>
      <c r="D1" s="123">
        <v>5</v>
      </c>
      <c r="E1" s="123">
        <v>5</v>
      </c>
      <c r="F1" s="123">
        <v>5</v>
      </c>
      <c r="G1" s="123">
        <v>6</v>
      </c>
      <c r="H1" s="123">
        <v>4</v>
      </c>
    </row>
    <row r="2" spans="1:8" ht="12.75">
      <c r="A2" s="123" t="s">
        <v>96</v>
      </c>
      <c r="B2" s="123" t="s">
        <v>16</v>
      </c>
      <c r="C2" s="123" t="s">
        <v>96</v>
      </c>
      <c r="D2" s="123" t="s">
        <v>95</v>
      </c>
      <c r="E2" s="123" t="s">
        <v>93</v>
      </c>
      <c r="F2" s="123" t="s">
        <v>90</v>
      </c>
      <c r="G2" s="123" t="s">
        <v>92</v>
      </c>
      <c r="H2" s="123" t="s">
        <v>94</v>
      </c>
    </row>
    <row r="3" spans="1:8" ht="12.75">
      <c r="A3" s="123" t="s">
        <v>95</v>
      </c>
      <c r="B3" s="123" t="s">
        <v>162</v>
      </c>
      <c r="C3" s="123" t="s">
        <v>124</v>
      </c>
      <c r="D3" s="123" t="s">
        <v>118</v>
      </c>
      <c r="E3" s="123" t="s">
        <v>111</v>
      </c>
      <c r="F3" s="123" t="s">
        <v>99</v>
      </c>
      <c r="G3" s="123" t="s">
        <v>104</v>
      </c>
      <c r="H3" s="123" t="s">
        <v>107</v>
      </c>
    </row>
    <row r="4" spans="1:8" ht="12.75">
      <c r="A4" s="123" t="s">
        <v>93</v>
      </c>
      <c r="C4" s="123" t="s">
        <v>121</v>
      </c>
      <c r="D4" s="123" t="s">
        <v>117</v>
      </c>
      <c r="E4" s="123" t="s">
        <v>113</v>
      </c>
      <c r="F4" s="123" t="s">
        <v>101</v>
      </c>
      <c r="G4" s="123" t="s">
        <v>102</v>
      </c>
      <c r="H4" s="123" t="s">
        <v>109</v>
      </c>
    </row>
    <row r="5" spans="1:8" ht="12.75">
      <c r="A5" s="123" t="s">
        <v>90</v>
      </c>
      <c r="C5" s="123" t="s">
        <v>172</v>
      </c>
      <c r="D5" s="123" t="s">
        <v>115</v>
      </c>
      <c r="E5" s="123" t="s">
        <v>114</v>
      </c>
      <c r="F5" s="123" t="s">
        <v>100</v>
      </c>
      <c r="G5" s="123" t="s">
        <v>215</v>
      </c>
      <c r="H5" s="123" t="s">
        <v>110</v>
      </c>
    </row>
    <row r="6" spans="1:8" ht="12.75">
      <c r="A6" s="123" t="s">
        <v>92</v>
      </c>
      <c r="C6" s="123" t="s">
        <v>225</v>
      </c>
      <c r="D6" s="123" t="s">
        <v>116</v>
      </c>
      <c r="E6" s="123" t="s">
        <v>194</v>
      </c>
      <c r="F6" s="123" t="s">
        <v>97</v>
      </c>
      <c r="G6" s="123" t="s">
        <v>103</v>
      </c>
      <c r="H6" s="123" t="s">
        <v>108</v>
      </c>
    </row>
    <row r="7" spans="1:7" ht="12.75">
      <c r="A7" s="123" t="s">
        <v>94</v>
      </c>
      <c r="C7" s="123" t="s">
        <v>125</v>
      </c>
      <c r="D7" s="123" t="s">
        <v>119</v>
      </c>
      <c r="E7" s="123" t="s">
        <v>112</v>
      </c>
      <c r="F7" s="123" t="s">
        <v>98</v>
      </c>
      <c r="G7" s="123" t="s">
        <v>105</v>
      </c>
    </row>
    <row r="8" spans="3:7" ht="12.75">
      <c r="C8" s="123" t="s">
        <v>220</v>
      </c>
      <c r="G8" s="123" t="s">
        <v>106</v>
      </c>
    </row>
    <row r="9" ht="12.75">
      <c r="C9" s="123" t="s">
        <v>120</v>
      </c>
    </row>
    <row r="10" ht="12.75">
      <c r="C10" s="123" t="s">
        <v>123</v>
      </c>
    </row>
    <row r="11" ht="12.75">
      <c r="C11" s="123" t="s">
        <v>122</v>
      </c>
    </row>
    <row r="33" ht="12.75">
      <c r="A33" s="109"/>
    </row>
    <row r="44" ht="12.75">
      <c r="B44" s="124"/>
    </row>
    <row r="46" ht="12.75">
      <c r="B46" s="12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126"/>
  <sheetViews>
    <sheetView showGridLines="0" zoomScale="75" zoomScaleNormal="75" zoomScalePageLayoutView="0" workbookViewId="0" topLeftCell="A24">
      <selection activeCell="A64" sqref="A64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235"/>
      <c r="B1" s="236" t="s">
        <v>53</v>
      </c>
      <c r="C1" s="237"/>
    </row>
    <row r="2" spans="1:3" ht="23.25">
      <c r="A2" s="238"/>
      <c r="B2" s="239" t="s">
        <v>54</v>
      </c>
      <c r="C2" s="240"/>
    </row>
    <row r="3" spans="1:3" ht="15.75">
      <c r="A3" s="241"/>
      <c r="B3" s="242" t="s">
        <v>55</v>
      </c>
      <c r="C3" s="243"/>
    </row>
    <row r="4" spans="1:3" ht="12.75">
      <c r="A4" s="244"/>
      <c r="B4" s="245" t="s">
        <v>56</v>
      </c>
      <c r="C4" s="246"/>
    </row>
    <row r="5" spans="1:3" ht="10.5" customHeight="1">
      <c r="A5" s="247"/>
      <c r="B5" s="245" t="s">
        <v>57</v>
      </c>
      <c r="C5" s="248"/>
    </row>
    <row r="6" spans="1:3" ht="10.5" customHeight="1">
      <c r="A6" s="247"/>
      <c r="B6" s="245" t="s">
        <v>58</v>
      </c>
      <c r="C6" s="248"/>
    </row>
    <row r="7" spans="1:3" ht="10.5" customHeight="1">
      <c r="A7" s="247"/>
      <c r="B7" s="245" t="s">
        <v>59</v>
      </c>
      <c r="C7" s="248"/>
    </row>
    <row r="8" spans="1:3" ht="10.5" customHeight="1">
      <c r="A8" s="247"/>
      <c r="B8" s="249" t="s">
        <v>60</v>
      </c>
      <c r="C8" s="248"/>
    </row>
    <row r="9" spans="1:3" ht="10.5" customHeight="1" thickBot="1">
      <c r="A9" s="250"/>
      <c r="B9" s="251"/>
      <c r="C9" s="252"/>
    </row>
    <row r="10" spans="1:6" ht="27.75" customHeight="1" thickTop="1">
      <c r="A10" s="357" t="s">
        <v>61</v>
      </c>
      <c r="B10" s="358"/>
      <c r="C10" s="359"/>
      <c r="D10" s="253"/>
      <c r="E10" s="253"/>
      <c r="F10" s="253"/>
    </row>
    <row r="11" spans="1:6" ht="6" customHeight="1">
      <c r="A11" s="254"/>
      <c r="B11" s="255"/>
      <c r="C11" s="256"/>
      <c r="D11" s="255"/>
      <c r="E11" s="257"/>
      <c r="F11" s="257"/>
    </row>
    <row r="12" spans="1:6" s="263" customFormat="1" ht="15.75" customHeight="1">
      <c r="A12" s="258" t="s">
        <v>72</v>
      </c>
      <c r="B12" s="259" t="s">
        <v>73</v>
      </c>
      <c r="C12" s="260" t="s">
        <v>159</v>
      </c>
      <c r="D12" s="261"/>
      <c r="E12" s="262"/>
      <c r="F12" s="262"/>
    </row>
    <row r="13" spans="1:6" ht="12.75">
      <c r="A13" s="264" t="s">
        <v>74</v>
      </c>
      <c r="B13" s="124" t="s">
        <v>75</v>
      </c>
      <c r="C13" s="265" t="s">
        <v>76</v>
      </c>
      <c r="D13" s="266"/>
      <c r="E13" s="267"/>
      <c r="F13" s="267"/>
    </row>
    <row r="14" spans="1:6" ht="12.75">
      <c r="A14" s="264" t="s">
        <v>84</v>
      </c>
      <c r="B14" s="124" t="s">
        <v>81</v>
      </c>
      <c r="C14" s="265" t="s">
        <v>77</v>
      </c>
      <c r="D14" s="266"/>
      <c r="E14" s="267"/>
      <c r="F14" s="267"/>
    </row>
    <row r="15" spans="1:6" ht="12.75">
      <c r="A15" s="264" t="s">
        <v>83</v>
      </c>
      <c r="B15" s="124" t="s">
        <v>82</v>
      </c>
      <c r="C15" s="265" t="s">
        <v>78</v>
      </c>
      <c r="D15" s="266"/>
      <c r="E15" s="267"/>
      <c r="F15" s="267"/>
    </row>
    <row r="16" spans="1:6" ht="12.75">
      <c r="A16" s="264" t="s">
        <v>85</v>
      </c>
      <c r="B16" s="124" t="s">
        <v>86</v>
      </c>
      <c r="C16" s="265" t="s">
        <v>80</v>
      </c>
      <c r="D16" s="266"/>
      <c r="E16" s="267"/>
      <c r="F16" s="267"/>
    </row>
    <row r="17" spans="1:6" ht="12.75">
      <c r="A17" s="264" t="s">
        <v>79</v>
      </c>
      <c r="B17" s="124" t="s">
        <v>79</v>
      </c>
      <c r="C17" s="265" t="s">
        <v>79</v>
      </c>
      <c r="D17" s="266"/>
      <c r="E17" s="267"/>
      <c r="F17" s="267"/>
    </row>
    <row r="18" spans="1:6" ht="13.5" thickBot="1">
      <c r="A18" s="282" t="s">
        <v>87</v>
      </c>
      <c r="B18" s="283" t="s">
        <v>88</v>
      </c>
      <c r="C18" s="284" t="s">
        <v>89</v>
      </c>
      <c r="D18" s="136"/>
      <c r="E18" s="4"/>
      <c r="F18" s="4"/>
    </row>
    <row r="19" ht="9.75" customHeight="1" thickTop="1">
      <c r="A19" s="4"/>
    </row>
    <row r="20" spans="1:3" ht="24.75" customHeight="1" thickBot="1">
      <c r="A20" s="360" t="s">
        <v>91</v>
      </c>
      <c r="B20" s="360"/>
      <c r="C20" s="360"/>
    </row>
    <row r="21" spans="1:3" ht="16.5" thickBot="1">
      <c r="A21" s="268" t="s">
        <v>62</v>
      </c>
      <c r="B21" s="269" t="s">
        <v>63</v>
      </c>
      <c r="C21" s="270" t="s">
        <v>64</v>
      </c>
    </row>
    <row r="22" spans="1:4" s="273" customFormat="1" ht="13.5" customHeight="1">
      <c r="A22" s="271" t="s">
        <v>90</v>
      </c>
      <c r="B22" s="272" t="s">
        <v>97</v>
      </c>
      <c r="C22" s="271" t="s">
        <v>90</v>
      </c>
      <c r="D22"/>
    </row>
    <row r="23" spans="1:4" s="273" customFormat="1" ht="13.5" customHeight="1">
      <c r="A23" s="274" t="s">
        <v>26</v>
      </c>
      <c r="B23" s="272" t="s">
        <v>98</v>
      </c>
      <c r="C23" s="274" t="s">
        <v>126</v>
      </c>
      <c r="D23"/>
    </row>
    <row r="24" spans="1:4" s="273" customFormat="1" ht="13.5" customHeight="1">
      <c r="A24" s="274" t="s">
        <v>65</v>
      </c>
      <c r="B24" s="272" t="s">
        <v>99</v>
      </c>
      <c r="C24" s="274" t="s">
        <v>127</v>
      </c>
      <c r="D24"/>
    </row>
    <row r="25" spans="1:4" s="273" customFormat="1" ht="13.5" customHeight="1">
      <c r="A25" s="274" t="s">
        <v>66</v>
      </c>
      <c r="B25" s="272" t="s">
        <v>100</v>
      </c>
      <c r="C25" s="274" t="s">
        <v>128</v>
      </c>
      <c r="D25"/>
    </row>
    <row r="26" spans="1:4" s="273" customFormat="1" ht="13.5" customHeight="1">
      <c r="A26" s="274" t="s">
        <v>67</v>
      </c>
      <c r="B26" s="272" t="s">
        <v>101</v>
      </c>
      <c r="C26" s="274" t="s">
        <v>129</v>
      </c>
      <c r="D26"/>
    </row>
    <row r="27" spans="1:4" s="273" customFormat="1" ht="13.5" customHeight="1">
      <c r="A27" s="274" t="s">
        <v>68</v>
      </c>
      <c r="B27" s="272"/>
      <c r="C27" s="274" t="s">
        <v>130</v>
      </c>
      <c r="D27"/>
    </row>
    <row r="28" spans="1:4" s="273" customFormat="1" ht="13.5" customHeight="1">
      <c r="A28" s="275" t="s">
        <v>69</v>
      </c>
      <c r="B28" s="276"/>
      <c r="C28" s="275" t="s">
        <v>131</v>
      </c>
      <c r="D28"/>
    </row>
    <row r="29" spans="1:4" s="273" customFormat="1" ht="13.5" customHeight="1">
      <c r="A29" s="271" t="s">
        <v>92</v>
      </c>
      <c r="B29" s="272" t="s">
        <v>102</v>
      </c>
      <c r="C29" s="271" t="s">
        <v>92</v>
      </c>
      <c r="D29"/>
    </row>
    <row r="30" spans="1:4" s="273" customFormat="1" ht="13.5" customHeight="1">
      <c r="A30" s="274" t="s">
        <v>26</v>
      </c>
      <c r="B30" s="272" t="s">
        <v>103</v>
      </c>
      <c r="C30" s="274" t="s">
        <v>132</v>
      </c>
      <c r="D30"/>
    </row>
    <row r="31" spans="1:4" s="273" customFormat="1" ht="13.5" customHeight="1">
      <c r="A31" s="274" t="s">
        <v>65</v>
      </c>
      <c r="B31" s="272" t="s">
        <v>104</v>
      </c>
      <c r="C31" s="274" t="s">
        <v>133</v>
      </c>
      <c r="D31"/>
    </row>
    <row r="32" spans="1:3" s="273" customFormat="1" ht="13.5" customHeight="1">
      <c r="A32" s="274" t="s">
        <v>66</v>
      </c>
      <c r="B32" s="272" t="s">
        <v>105</v>
      </c>
      <c r="C32" s="274" t="s">
        <v>134</v>
      </c>
    </row>
    <row r="33" spans="1:3" s="273" customFormat="1" ht="13.5" customHeight="1">
      <c r="A33" s="274" t="s">
        <v>67</v>
      </c>
      <c r="B33" s="272" t="s">
        <v>106</v>
      </c>
      <c r="C33" s="274" t="s">
        <v>79</v>
      </c>
    </row>
    <row r="34" spans="1:3" s="273" customFormat="1" ht="13.5" customHeight="1">
      <c r="A34" s="274" t="s">
        <v>68</v>
      </c>
      <c r="B34" s="272"/>
      <c r="C34" s="274" t="s">
        <v>135</v>
      </c>
    </row>
    <row r="35" spans="1:3" s="273" customFormat="1" ht="13.5" customHeight="1">
      <c r="A35" s="275" t="s">
        <v>69</v>
      </c>
      <c r="B35" s="276"/>
      <c r="C35" s="275" t="s">
        <v>136</v>
      </c>
    </row>
    <row r="36" spans="1:3" s="273" customFormat="1" ht="13.5" customHeight="1">
      <c r="A36" s="271" t="s">
        <v>93</v>
      </c>
      <c r="B36" s="272" t="s">
        <v>111</v>
      </c>
      <c r="C36" s="271" t="s">
        <v>93</v>
      </c>
    </row>
    <row r="37" spans="1:3" s="273" customFormat="1" ht="13.5" customHeight="1">
      <c r="A37" s="274" t="s">
        <v>26</v>
      </c>
      <c r="B37" s="272" t="s">
        <v>112</v>
      </c>
      <c r="C37" s="274" t="s">
        <v>137</v>
      </c>
    </row>
    <row r="38" spans="1:3" s="273" customFormat="1" ht="13.5" customHeight="1">
      <c r="A38" s="274" t="s">
        <v>65</v>
      </c>
      <c r="B38" s="272" t="s">
        <v>113</v>
      </c>
      <c r="C38" s="274" t="s">
        <v>138</v>
      </c>
    </row>
    <row r="39" spans="1:3" s="273" customFormat="1" ht="13.5" customHeight="1">
      <c r="A39" s="274" t="s">
        <v>66</v>
      </c>
      <c r="B39" s="272" t="s">
        <v>114</v>
      </c>
      <c r="C39" s="274" t="s">
        <v>139</v>
      </c>
    </row>
    <row r="40" spans="1:3" s="273" customFormat="1" ht="13.5" customHeight="1">
      <c r="A40" s="274" t="s">
        <v>67</v>
      </c>
      <c r="B40" s="272"/>
      <c r="C40" s="274" t="s">
        <v>79</v>
      </c>
    </row>
    <row r="41" spans="1:3" s="273" customFormat="1" ht="13.5" customHeight="1">
      <c r="A41" s="274" t="s">
        <v>68</v>
      </c>
      <c r="B41" s="272"/>
      <c r="C41" s="274" t="s">
        <v>140</v>
      </c>
    </row>
    <row r="42" spans="1:3" s="273" customFormat="1" ht="13.5" customHeight="1">
      <c r="A42" s="275" t="s">
        <v>69</v>
      </c>
      <c r="B42" s="276"/>
      <c r="C42" s="275" t="s">
        <v>141</v>
      </c>
    </row>
    <row r="43" spans="1:3" s="273" customFormat="1" ht="13.5" customHeight="1">
      <c r="A43" s="271" t="s">
        <v>94</v>
      </c>
      <c r="B43" s="277" t="s">
        <v>107</v>
      </c>
      <c r="C43" s="271" t="s">
        <v>94</v>
      </c>
    </row>
    <row r="44" spans="1:3" s="273" customFormat="1" ht="13.5" customHeight="1">
      <c r="A44" s="274" t="s">
        <v>26</v>
      </c>
      <c r="B44" s="272" t="s">
        <v>108</v>
      </c>
      <c r="C44" s="274" t="s">
        <v>142</v>
      </c>
    </row>
    <row r="45" spans="1:3" s="273" customFormat="1" ht="13.5" customHeight="1">
      <c r="A45" s="274" t="s">
        <v>65</v>
      </c>
      <c r="B45" s="272" t="s">
        <v>109</v>
      </c>
      <c r="C45" s="274" t="s">
        <v>143</v>
      </c>
    </row>
    <row r="46" spans="1:3" s="273" customFormat="1" ht="13.5" customHeight="1">
      <c r="A46" s="274" t="s">
        <v>66</v>
      </c>
      <c r="B46" s="272" t="s">
        <v>110</v>
      </c>
      <c r="C46" s="274" t="s">
        <v>144</v>
      </c>
    </row>
    <row r="47" spans="1:3" s="273" customFormat="1" ht="13.5" customHeight="1">
      <c r="A47" s="274" t="s">
        <v>67</v>
      </c>
      <c r="B47" s="272"/>
      <c r="C47" s="274" t="s">
        <v>145</v>
      </c>
    </row>
    <row r="48" spans="1:3" s="273" customFormat="1" ht="13.5" customHeight="1">
      <c r="A48" s="274" t="s">
        <v>68</v>
      </c>
      <c r="B48" s="272"/>
      <c r="C48" s="274" t="s">
        <v>146</v>
      </c>
    </row>
    <row r="49" spans="1:3" s="273" customFormat="1" ht="13.5" customHeight="1">
      <c r="A49" s="275" t="s">
        <v>69</v>
      </c>
      <c r="B49" s="276"/>
      <c r="C49" s="275" t="s">
        <v>160</v>
      </c>
    </row>
    <row r="50" spans="1:3" s="273" customFormat="1" ht="13.5" customHeight="1">
      <c r="A50" s="271" t="s">
        <v>95</v>
      </c>
      <c r="B50" s="278" t="s">
        <v>115</v>
      </c>
      <c r="C50" s="271" t="s">
        <v>95</v>
      </c>
    </row>
    <row r="51" spans="1:3" s="273" customFormat="1" ht="13.5" customHeight="1">
      <c r="A51" s="274" t="s">
        <v>26</v>
      </c>
      <c r="B51" s="278" t="s">
        <v>116</v>
      </c>
      <c r="C51" s="274" t="s">
        <v>147</v>
      </c>
    </row>
    <row r="52" spans="1:3" s="273" customFormat="1" ht="13.5" customHeight="1">
      <c r="A52" s="274" t="s">
        <v>65</v>
      </c>
      <c r="B52" s="278" t="s">
        <v>117</v>
      </c>
      <c r="C52" s="274" t="s">
        <v>148</v>
      </c>
    </row>
    <row r="53" spans="1:3" s="273" customFormat="1" ht="13.5" customHeight="1">
      <c r="A53" s="274" t="s">
        <v>66</v>
      </c>
      <c r="B53" s="278" t="s">
        <v>118</v>
      </c>
      <c r="C53" s="274" t="s">
        <v>149</v>
      </c>
    </row>
    <row r="54" spans="1:3" s="273" customFormat="1" ht="13.5" customHeight="1">
      <c r="A54" s="274" t="s">
        <v>67</v>
      </c>
      <c r="B54" s="278" t="s">
        <v>119</v>
      </c>
      <c r="C54" s="274" t="s">
        <v>150</v>
      </c>
    </row>
    <row r="55" spans="1:3" s="273" customFormat="1" ht="13.5" customHeight="1">
      <c r="A55" s="274" t="s">
        <v>68</v>
      </c>
      <c r="B55" s="278"/>
      <c r="C55" s="274" t="s">
        <v>151</v>
      </c>
    </row>
    <row r="56" spans="1:3" s="273" customFormat="1" ht="13.5" customHeight="1">
      <c r="A56" s="275" t="s">
        <v>69</v>
      </c>
      <c r="B56" s="279"/>
      <c r="C56" s="275" t="s">
        <v>152</v>
      </c>
    </row>
    <row r="57" spans="1:3" s="273" customFormat="1" ht="13.5" customHeight="1">
      <c r="A57" s="271" t="s">
        <v>96</v>
      </c>
      <c r="B57" s="277" t="s">
        <v>120</v>
      </c>
      <c r="C57" s="271" t="s">
        <v>96</v>
      </c>
    </row>
    <row r="58" spans="1:3" s="273" customFormat="1" ht="13.5" customHeight="1">
      <c r="A58" s="274" t="s">
        <v>26</v>
      </c>
      <c r="B58" s="272" t="s">
        <v>121</v>
      </c>
      <c r="C58" s="274" t="s">
        <v>153</v>
      </c>
    </row>
    <row r="59" spans="1:3" s="273" customFormat="1" ht="13.5" customHeight="1">
      <c r="A59" s="274" t="s">
        <v>65</v>
      </c>
      <c r="B59" s="272" t="s">
        <v>122</v>
      </c>
      <c r="C59" s="274" t="s">
        <v>154</v>
      </c>
    </row>
    <row r="60" spans="1:3" s="273" customFormat="1" ht="13.5" customHeight="1">
      <c r="A60" s="274" t="s">
        <v>66</v>
      </c>
      <c r="B60" s="272" t="s">
        <v>123</v>
      </c>
      <c r="C60" s="274" t="s">
        <v>155</v>
      </c>
    </row>
    <row r="61" spans="1:3" s="273" customFormat="1" ht="13.5" customHeight="1">
      <c r="A61" s="274" t="s">
        <v>67</v>
      </c>
      <c r="B61" s="272" t="s">
        <v>124</v>
      </c>
      <c r="C61" s="274" t="s">
        <v>156</v>
      </c>
    </row>
    <row r="62" spans="1:3" s="273" customFormat="1" ht="13.5" customHeight="1">
      <c r="A62" s="274" t="s">
        <v>68</v>
      </c>
      <c r="B62" s="272" t="s">
        <v>125</v>
      </c>
      <c r="C62" s="274" t="s">
        <v>157</v>
      </c>
    </row>
    <row r="63" spans="1:3" s="273" customFormat="1" ht="13.5" customHeight="1">
      <c r="A63" s="275" t="s">
        <v>69</v>
      </c>
      <c r="B63" s="276"/>
      <c r="C63" s="275" t="s">
        <v>158</v>
      </c>
    </row>
    <row r="64" spans="1:3" s="273" customFormat="1" ht="13.5" customHeight="1">
      <c r="A64" s="271" t="s">
        <v>71</v>
      </c>
      <c r="B64" s="272"/>
      <c r="C64" s="271" t="s">
        <v>70</v>
      </c>
    </row>
    <row r="65" spans="1:3" s="273" customFormat="1" ht="13.5" customHeight="1">
      <c r="A65" s="274" t="s">
        <v>26</v>
      </c>
      <c r="B65" s="272"/>
      <c r="C65" s="274" t="s">
        <v>26</v>
      </c>
    </row>
    <row r="66" spans="1:3" s="273" customFormat="1" ht="13.5" customHeight="1">
      <c r="A66" s="274" t="s">
        <v>65</v>
      </c>
      <c r="B66" s="272"/>
      <c r="C66" s="274" t="s">
        <v>65</v>
      </c>
    </row>
    <row r="67" spans="1:3" s="273" customFormat="1" ht="13.5" customHeight="1">
      <c r="A67" s="274" t="s">
        <v>66</v>
      </c>
      <c r="B67" s="272"/>
      <c r="C67" s="274" t="s">
        <v>66</v>
      </c>
    </row>
    <row r="68" spans="1:3" s="273" customFormat="1" ht="13.5" customHeight="1">
      <c r="A68" s="274" t="s">
        <v>67</v>
      </c>
      <c r="B68" s="272"/>
      <c r="C68" s="274" t="s">
        <v>67</v>
      </c>
    </row>
    <row r="69" spans="1:3" s="273" customFormat="1" ht="13.5" customHeight="1">
      <c r="A69" s="274" t="s">
        <v>68</v>
      </c>
      <c r="B69" s="272"/>
      <c r="C69" s="274" t="s">
        <v>68</v>
      </c>
    </row>
    <row r="70" spans="1:3" s="273" customFormat="1" ht="13.5" customHeight="1">
      <c r="A70" s="275" t="s">
        <v>69</v>
      </c>
      <c r="B70" s="276"/>
      <c r="C70" s="275" t="s">
        <v>69</v>
      </c>
    </row>
    <row r="71" spans="1:5" s="273" customFormat="1" ht="13.5" customHeight="1">
      <c r="A71" s="271" t="s">
        <v>71</v>
      </c>
      <c r="B71" s="278"/>
      <c r="C71" s="271" t="s">
        <v>70</v>
      </c>
      <c r="E71"/>
    </row>
    <row r="72" spans="1:5" s="273" customFormat="1" ht="13.5" customHeight="1">
      <c r="A72" s="274" t="s">
        <v>26</v>
      </c>
      <c r="B72" s="280"/>
      <c r="C72" s="274" t="s">
        <v>26</v>
      </c>
      <c r="E72"/>
    </row>
    <row r="73" spans="1:5" s="273" customFormat="1" ht="13.5" customHeight="1">
      <c r="A73" s="274" t="s">
        <v>65</v>
      </c>
      <c r="B73" s="280"/>
      <c r="C73" s="274" t="s">
        <v>65</v>
      </c>
      <c r="E73"/>
    </row>
    <row r="74" spans="1:5" s="273" customFormat="1" ht="13.5" customHeight="1">
      <c r="A74" s="274" t="s">
        <v>66</v>
      </c>
      <c r="B74" s="280"/>
      <c r="C74" s="274" t="s">
        <v>66</v>
      </c>
      <c r="E74"/>
    </row>
    <row r="75" spans="1:5" s="273" customFormat="1" ht="13.5" customHeight="1">
      <c r="A75" s="274" t="s">
        <v>67</v>
      </c>
      <c r="B75" s="278"/>
      <c r="C75" s="274" t="s">
        <v>67</v>
      </c>
      <c r="E75"/>
    </row>
    <row r="76" spans="1:5" s="273" customFormat="1" ht="13.5" customHeight="1">
      <c r="A76" s="274" t="s">
        <v>68</v>
      </c>
      <c r="B76" s="278"/>
      <c r="C76" s="274" t="s">
        <v>68</v>
      </c>
      <c r="E76"/>
    </row>
    <row r="77" spans="1:5" s="273" customFormat="1" ht="13.5" customHeight="1">
      <c r="A77" s="275" t="s">
        <v>69</v>
      </c>
      <c r="B77" s="279"/>
      <c r="C77" s="275" t="s">
        <v>69</v>
      </c>
      <c r="E77"/>
    </row>
    <row r="78" spans="1:3" s="273" customFormat="1" ht="13.5" customHeight="1">
      <c r="A78" s="271" t="s">
        <v>71</v>
      </c>
      <c r="B78" s="277"/>
      <c r="C78" s="271" t="s">
        <v>70</v>
      </c>
    </row>
    <row r="79" spans="1:3" s="273" customFormat="1" ht="13.5" customHeight="1">
      <c r="A79" s="274" t="s">
        <v>26</v>
      </c>
      <c r="B79" s="272"/>
      <c r="C79" s="274" t="s">
        <v>26</v>
      </c>
    </row>
    <row r="80" spans="1:3" s="273" customFormat="1" ht="13.5" customHeight="1">
      <c r="A80" s="274" t="s">
        <v>65</v>
      </c>
      <c r="B80" s="272"/>
      <c r="C80" s="274" t="s">
        <v>65</v>
      </c>
    </row>
    <row r="81" spans="1:3" s="273" customFormat="1" ht="13.5" customHeight="1">
      <c r="A81" s="274" t="s">
        <v>66</v>
      </c>
      <c r="B81" s="272"/>
      <c r="C81" s="274" t="s">
        <v>66</v>
      </c>
    </row>
    <row r="82" spans="1:3" s="273" customFormat="1" ht="13.5" customHeight="1">
      <c r="A82" s="274" t="s">
        <v>67</v>
      </c>
      <c r="B82" s="272"/>
      <c r="C82" s="274" t="s">
        <v>67</v>
      </c>
    </row>
    <row r="83" spans="1:3" s="273" customFormat="1" ht="13.5" customHeight="1">
      <c r="A83" s="274" t="s">
        <v>68</v>
      </c>
      <c r="B83" s="272"/>
      <c r="C83" s="274" t="s">
        <v>68</v>
      </c>
    </row>
    <row r="84" spans="1:3" s="273" customFormat="1" ht="13.5" customHeight="1">
      <c r="A84" s="275" t="s">
        <v>69</v>
      </c>
      <c r="B84" s="276"/>
      <c r="C84" s="275" t="s">
        <v>69</v>
      </c>
    </row>
    <row r="85" spans="1:3" s="273" customFormat="1" ht="13.5" customHeight="1">
      <c r="A85" s="271" t="s">
        <v>71</v>
      </c>
      <c r="B85" s="272"/>
      <c r="C85" s="271" t="s">
        <v>70</v>
      </c>
    </row>
    <row r="86" spans="1:3" s="273" customFormat="1" ht="13.5" customHeight="1">
      <c r="A86" s="274" t="s">
        <v>26</v>
      </c>
      <c r="B86" s="272"/>
      <c r="C86" s="274" t="s">
        <v>26</v>
      </c>
    </row>
    <row r="87" spans="1:3" s="273" customFormat="1" ht="13.5" customHeight="1">
      <c r="A87" s="274" t="s">
        <v>65</v>
      </c>
      <c r="B87" s="272"/>
      <c r="C87" s="274" t="s">
        <v>65</v>
      </c>
    </row>
    <row r="88" spans="1:3" s="273" customFormat="1" ht="13.5" customHeight="1">
      <c r="A88" s="274" t="s">
        <v>66</v>
      </c>
      <c r="B88" s="272"/>
      <c r="C88" s="274" t="s">
        <v>66</v>
      </c>
    </row>
    <row r="89" spans="1:3" s="273" customFormat="1" ht="13.5" customHeight="1">
      <c r="A89" s="274" t="s">
        <v>67</v>
      </c>
      <c r="B89" s="272"/>
      <c r="C89" s="274" t="s">
        <v>67</v>
      </c>
    </row>
    <row r="90" spans="1:3" s="273" customFormat="1" ht="13.5" customHeight="1">
      <c r="A90" s="274" t="s">
        <v>68</v>
      </c>
      <c r="B90" s="272"/>
      <c r="C90" s="274" t="s">
        <v>68</v>
      </c>
    </row>
    <row r="91" spans="1:3" s="273" customFormat="1" ht="13.5" customHeight="1">
      <c r="A91" s="275" t="s">
        <v>69</v>
      </c>
      <c r="B91" s="276"/>
      <c r="C91" s="275" t="s">
        <v>69</v>
      </c>
    </row>
    <row r="92" spans="1:5" s="273" customFormat="1" ht="13.5" customHeight="1">
      <c r="A92" s="271" t="s">
        <v>71</v>
      </c>
      <c r="B92" s="278"/>
      <c r="C92" s="271" t="s">
        <v>70</v>
      </c>
      <c r="E92"/>
    </row>
    <row r="93" spans="1:5" s="273" customFormat="1" ht="13.5" customHeight="1">
      <c r="A93" s="274" t="s">
        <v>26</v>
      </c>
      <c r="B93" s="280"/>
      <c r="C93" s="274" t="s">
        <v>26</v>
      </c>
      <c r="E93"/>
    </row>
    <row r="94" spans="1:5" s="273" customFormat="1" ht="13.5" customHeight="1">
      <c r="A94" s="274" t="s">
        <v>65</v>
      </c>
      <c r="B94" s="280"/>
      <c r="C94" s="274" t="s">
        <v>65</v>
      </c>
      <c r="E94"/>
    </row>
    <row r="95" spans="1:5" s="273" customFormat="1" ht="13.5" customHeight="1">
      <c r="A95" s="274" t="s">
        <v>66</v>
      </c>
      <c r="B95" s="280"/>
      <c r="C95" s="274" t="s">
        <v>66</v>
      </c>
      <c r="E95"/>
    </row>
    <row r="96" spans="1:5" s="273" customFormat="1" ht="13.5" customHeight="1">
      <c r="A96" s="274" t="s">
        <v>67</v>
      </c>
      <c r="B96" s="278"/>
      <c r="C96" s="274" t="s">
        <v>67</v>
      </c>
      <c r="E96"/>
    </row>
    <row r="97" spans="1:5" s="273" customFormat="1" ht="13.5" customHeight="1">
      <c r="A97" s="274" t="s">
        <v>68</v>
      </c>
      <c r="B97" s="278"/>
      <c r="C97" s="274" t="s">
        <v>68</v>
      </c>
      <c r="E97"/>
    </row>
    <row r="98" spans="1:5" s="273" customFormat="1" ht="13.5" customHeight="1">
      <c r="A98" s="275" t="s">
        <v>69</v>
      </c>
      <c r="B98" s="279"/>
      <c r="C98" s="275" t="s">
        <v>69</v>
      </c>
      <c r="E98"/>
    </row>
    <row r="99" spans="1:3" s="273" customFormat="1" ht="13.5" customHeight="1">
      <c r="A99" s="271" t="s">
        <v>71</v>
      </c>
      <c r="B99" s="277"/>
      <c r="C99" s="271" t="s">
        <v>70</v>
      </c>
    </row>
    <row r="100" spans="1:3" s="273" customFormat="1" ht="13.5" customHeight="1">
      <c r="A100" s="274" t="s">
        <v>26</v>
      </c>
      <c r="B100" s="272"/>
      <c r="C100" s="274" t="s">
        <v>26</v>
      </c>
    </row>
    <row r="101" spans="1:3" s="273" customFormat="1" ht="13.5" customHeight="1">
      <c r="A101" s="274" t="s">
        <v>65</v>
      </c>
      <c r="B101" s="272"/>
      <c r="C101" s="274" t="s">
        <v>65</v>
      </c>
    </row>
    <row r="102" spans="1:3" s="273" customFormat="1" ht="13.5" customHeight="1">
      <c r="A102" s="274" t="s">
        <v>66</v>
      </c>
      <c r="B102" s="272"/>
      <c r="C102" s="274" t="s">
        <v>66</v>
      </c>
    </row>
    <row r="103" spans="1:3" s="273" customFormat="1" ht="13.5" customHeight="1">
      <c r="A103" s="274" t="s">
        <v>67</v>
      </c>
      <c r="B103" s="272"/>
      <c r="C103" s="274" t="s">
        <v>67</v>
      </c>
    </row>
    <row r="104" spans="1:3" s="273" customFormat="1" ht="13.5" customHeight="1">
      <c r="A104" s="274" t="s">
        <v>68</v>
      </c>
      <c r="B104" s="272"/>
      <c r="C104" s="274" t="s">
        <v>68</v>
      </c>
    </row>
    <row r="105" spans="1:3" s="273" customFormat="1" ht="13.5" customHeight="1">
      <c r="A105" s="275" t="s">
        <v>69</v>
      </c>
      <c r="B105" s="276"/>
      <c r="C105" s="275" t="s">
        <v>69</v>
      </c>
    </row>
    <row r="106" spans="1:3" s="273" customFormat="1" ht="13.5" customHeight="1">
      <c r="A106" s="271" t="s">
        <v>71</v>
      </c>
      <c r="B106" s="272"/>
      <c r="C106" s="271" t="s">
        <v>70</v>
      </c>
    </row>
    <row r="107" spans="1:3" s="273" customFormat="1" ht="13.5" customHeight="1">
      <c r="A107" s="274" t="s">
        <v>26</v>
      </c>
      <c r="B107" s="272"/>
      <c r="C107" s="274" t="s">
        <v>26</v>
      </c>
    </row>
    <row r="108" spans="1:3" s="273" customFormat="1" ht="13.5" customHeight="1">
      <c r="A108" s="274" t="s">
        <v>65</v>
      </c>
      <c r="B108" s="272"/>
      <c r="C108" s="274" t="s">
        <v>65</v>
      </c>
    </row>
    <row r="109" spans="1:3" s="273" customFormat="1" ht="13.5" customHeight="1">
      <c r="A109" s="274" t="s">
        <v>66</v>
      </c>
      <c r="B109" s="272"/>
      <c r="C109" s="274" t="s">
        <v>66</v>
      </c>
    </row>
    <row r="110" spans="1:3" s="273" customFormat="1" ht="13.5" customHeight="1">
      <c r="A110" s="274" t="s">
        <v>67</v>
      </c>
      <c r="B110" s="272"/>
      <c r="C110" s="274" t="s">
        <v>67</v>
      </c>
    </row>
    <row r="111" spans="1:3" s="273" customFormat="1" ht="13.5" customHeight="1">
      <c r="A111" s="274" t="s">
        <v>68</v>
      </c>
      <c r="B111" s="272"/>
      <c r="C111" s="274" t="s">
        <v>68</v>
      </c>
    </row>
    <row r="112" spans="1:3" s="273" customFormat="1" ht="13.5" customHeight="1">
      <c r="A112" s="275" t="s">
        <v>69</v>
      </c>
      <c r="B112" s="276"/>
      <c r="C112" s="275" t="s">
        <v>69</v>
      </c>
    </row>
    <row r="113" spans="1:5" s="273" customFormat="1" ht="13.5" customHeight="1">
      <c r="A113" s="271" t="s">
        <v>71</v>
      </c>
      <c r="B113" s="278"/>
      <c r="C113" s="271" t="s">
        <v>70</v>
      </c>
      <c r="E113"/>
    </row>
    <row r="114" spans="1:5" s="273" customFormat="1" ht="13.5" customHeight="1">
      <c r="A114" s="274" t="s">
        <v>26</v>
      </c>
      <c r="B114" s="280"/>
      <c r="C114" s="274" t="s">
        <v>26</v>
      </c>
      <c r="E114"/>
    </row>
    <row r="115" spans="1:5" s="273" customFormat="1" ht="13.5" customHeight="1">
      <c r="A115" s="274" t="s">
        <v>65</v>
      </c>
      <c r="B115" s="280"/>
      <c r="C115" s="274" t="s">
        <v>65</v>
      </c>
      <c r="E115"/>
    </row>
    <row r="116" spans="1:5" s="273" customFormat="1" ht="13.5" customHeight="1">
      <c r="A116" s="274" t="s">
        <v>66</v>
      </c>
      <c r="B116" s="280"/>
      <c r="C116" s="274" t="s">
        <v>66</v>
      </c>
      <c r="E116"/>
    </row>
    <row r="117" spans="1:5" s="273" customFormat="1" ht="13.5" customHeight="1">
      <c r="A117" s="274" t="s">
        <v>67</v>
      </c>
      <c r="B117" s="278"/>
      <c r="C117" s="274" t="s">
        <v>67</v>
      </c>
      <c r="E117"/>
    </row>
    <row r="118" spans="1:5" s="273" customFormat="1" ht="13.5" customHeight="1">
      <c r="A118" s="274" t="s">
        <v>68</v>
      </c>
      <c r="B118" s="278"/>
      <c r="C118" s="274" t="s">
        <v>68</v>
      </c>
      <c r="E118"/>
    </row>
    <row r="119" spans="1:5" s="273" customFormat="1" ht="13.5" customHeight="1">
      <c r="A119" s="275" t="s">
        <v>69</v>
      </c>
      <c r="B119" s="279"/>
      <c r="C119" s="275" t="s">
        <v>69</v>
      </c>
      <c r="E119"/>
    </row>
    <row r="120" spans="1:3" s="273" customFormat="1" ht="13.5" customHeight="1">
      <c r="A120" s="271" t="s">
        <v>71</v>
      </c>
      <c r="B120" s="277"/>
      <c r="C120" s="271" t="s">
        <v>70</v>
      </c>
    </row>
    <row r="121" spans="1:3" s="273" customFormat="1" ht="13.5" customHeight="1">
      <c r="A121" s="274" t="s">
        <v>26</v>
      </c>
      <c r="B121" s="272"/>
      <c r="C121" s="274" t="s">
        <v>26</v>
      </c>
    </row>
    <row r="122" spans="1:3" s="273" customFormat="1" ht="13.5" customHeight="1">
      <c r="A122" s="274" t="s">
        <v>65</v>
      </c>
      <c r="B122" s="272"/>
      <c r="C122" s="274" t="s">
        <v>65</v>
      </c>
    </row>
    <row r="123" spans="1:3" s="273" customFormat="1" ht="13.5" customHeight="1">
      <c r="A123" s="274" t="s">
        <v>66</v>
      </c>
      <c r="B123" s="272"/>
      <c r="C123" s="274" t="s">
        <v>66</v>
      </c>
    </row>
    <row r="124" spans="1:3" s="273" customFormat="1" ht="13.5" customHeight="1">
      <c r="A124" s="274" t="s">
        <v>67</v>
      </c>
      <c r="B124" s="272"/>
      <c r="C124" s="274" t="s">
        <v>67</v>
      </c>
    </row>
    <row r="125" spans="1:3" s="273" customFormat="1" ht="13.5" customHeight="1">
      <c r="A125" s="274" t="s">
        <v>68</v>
      </c>
      <c r="B125" s="272"/>
      <c r="C125" s="274" t="s">
        <v>68</v>
      </c>
    </row>
    <row r="126" spans="1:3" s="273" customFormat="1" ht="13.5" customHeight="1">
      <c r="A126" s="275" t="s">
        <v>69</v>
      </c>
      <c r="B126" s="276"/>
      <c r="C126" s="275" t="s">
        <v>69</v>
      </c>
    </row>
  </sheetData>
  <sheetProtection/>
  <mergeCells count="2">
    <mergeCell ref="A10:C10"/>
    <mergeCell ref="A20:C20"/>
  </mergeCells>
  <hyperlinks>
    <hyperlink ref="B8" r:id="rId1" display="mailto:christian.lorenzen@reemtsma.de"/>
    <hyperlink ref="A18" r:id="rId2" display="pedzuhause@compuserve.de"/>
    <hyperlink ref="B18" r:id="rId3" display="an.pally@arcor.de"/>
    <hyperlink ref="C18" r:id="rId4" display="christian.lorenzen@reemtsma.de"/>
  </hyperlinks>
  <printOptions horizontalCentered="1"/>
  <pageMargins left="0.1968503937007874" right="0" top="0.3937007874015748" bottom="0" header="0.31496062992125984" footer="0.31496062992125984"/>
  <pageSetup horizontalDpi="300" verticalDpi="300" orientation="portrait" paperSize="9" r:id="rId9"/>
  <rowBreaks count="2" manualBreakCount="2">
    <brk id="56" max="255" man="1"/>
    <brk id="91" max="255" man="1"/>
  </rowBreaks>
  <drawing r:id="rId8"/>
  <legacyDrawing r:id="rId7"/>
  <oleObjects>
    <oleObject progId="CorelPhotoPaint.Image.7" shapeId="569480" r:id="rId5"/>
    <oleObject progId="Word.Document.8" shapeId="569481" r:id="rId6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38"/>
  <sheetViews>
    <sheetView showGridLines="0" zoomScalePageLayoutView="0" workbookViewId="0" topLeftCell="A4">
      <selection activeCell="A23" sqref="A23"/>
    </sheetView>
  </sheetViews>
  <sheetFormatPr defaultColWidth="11.421875" defaultRowHeight="12.75"/>
  <cols>
    <col min="1" max="1" width="13.7109375" style="182" customWidth="1"/>
    <col min="2" max="2" width="11.7109375" style="200" customWidth="1"/>
    <col min="3" max="3" width="11.7109375" style="191" customWidth="1"/>
    <col min="4" max="4" width="1.7109375" style="194" customWidth="1"/>
    <col min="5" max="5" width="11.7109375" style="200" customWidth="1"/>
    <col min="6" max="6" width="11.7109375" style="191" customWidth="1"/>
    <col min="7" max="8" width="11.7109375" style="202" customWidth="1"/>
    <col min="9" max="16" width="11.421875" style="1" customWidth="1"/>
  </cols>
  <sheetData>
    <row r="1" spans="1:8" ht="27" thickBot="1">
      <c r="A1" s="361" t="s">
        <v>163</v>
      </c>
      <c r="B1" s="362"/>
      <c r="C1" s="362"/>
      <c r="D1" s="362"/>
      <c r="E1" s="362"/>
      <c r="F1" s="362"/>
      <c r="G1" s="362"/>
      <c r="H1" s="363"/>
    </row>
    <row r="2" spans="1:8" ht="18">
      <c r="A2" s="142"/>
      <c r="B2" s="281"/>
      <c r="C2" s="183"/>
      <c r="D2" s="192"/>
      <c r="E2" s="195"/>
      <c r="F2" s="183"/>
      <c r="G2" s="201"/>
      <c r="H2" s="201"/>
    </row>
    <row r="3" spans="1:8" ht="18">
      <c r="A3" s="142"/>
      <c r="B3" s="285" t="s">
        <v>166</v>
      </c>
      <c r="C3" s="184"/>
      <c r="D3" s="185"/>
      <c r="E3" s="196"/>
      <c r="F3" s="184"/>
      <c r="G3" s="180"/>
      <c r="H3" s="180"/>
    </row>
    <row r="4" spans="1:8" ht="18.75" thickBot="1">
      <c r="A4" s="142"/>
      <c r="B4" s="196"/>
      <c r="C4" s="184"/>
      <c r="D4" s="185"/>
      <c r="E4" s="196"/>
      <c r="F4" s="184"/>
      <c r="G4" s="180"/>
      <c r="H4" s="180"/>
    </row>
    <row r="5" spans="1:8" ht="18.75" thickBot="1">
      <c r="A5" s="312" t="s">
        <v>2</v>
      </c>
      <c r="B5" s="308" t="s">
        <v>164</v>
      </c>
      <c r="C5" s="304"/>
      <c r="D5" s="305"/>
      <c r="E5" s="303" t="s">
        <v>165</v>
      </c>
      <c r="F5" s="304"/>
      <c r="G5" s="306" t="s">
        <v>7</v>
      </c>
      <c r="H5" s="307" t="s">
        <v>8</v>
      </c>
    </row>
    <row r="6" spans="1:8" ht="18">
      <c r="A6" s="324">
        <v>41041</v>
      </c>
      <c r="B6" s="309" t="s">
        <v>95</v>
      </c>
      <c r="C6" s="299"/>
      <c r="D6" s="300" t="s">
        <v>0</v>
      </c>
      <c r="E6" s="298" t="s">
        <v>90</v>
      </c>
      <c r="F6" s="299"/>
      <c r="G6" s="301" t="s">
        <v>207</v>
      </c>
      <c r="H6" s="302" t="s">
        <v>208</v>
      </c>
    </row>
    <row r="7" spans="1:8" ht="18">
      <c r="A7" s="319">
        <v>40937</v>
      </c>
      <c r="B7" s="310" t="s">
        <v>90</v>
      </c>
      <c r="C7" s="290"/>
      <c r="D7" s="291" t="s">
        <v>0</v>
      </c>
      <c r="E7" s="289" t="s">
        <v>93</v>
      </c>
      <c r="F7" s="290"/>
      <c r="G7" s="287" t="s">
        <v>190</v>
      </c>
      <c r="H7" s="296" t="s">
        <v>191</v>
      </c>
    </row>
    <row r="8" spans="1:8" ht="18">
      <c r="A8" s="319">
        <v>40824</v>
      </c>
      <c r="B8" s="310" t="s">
        <v>96</v>
      </c>
      <c r="C8" s="290"/>
      <c r="D8" s="291" t="s">
        <v>0</v>
      </c>
      <c r="E8" s="289" t="s">
        <v>92</v>
      </c>
      <c r="F8" s="290"/>
      <c r="G8" s="286" t="s">
        <v>168</v>
      </c>
      <c r="H8" s="296" t="s">
        <v>169</v>
      </c>
    </row>
    <row r="9" spans="1:8" ht="18">
      <c r="A9" s="319">
        <v>40873</v>
      </c>
      <c r="B9" s="310" t="s">
        <v>94</v>
      </c>
      <c r="C9" s="290"/>
      <c r="D9" s="291" t="s">
        <v>0</v>
      </c>
      <c r="E9" s="289" t="s">
        <v>96</v>
      </c>
      <c r="F9" s="290"/>
      <c r="G9" s="286" t="s">
        <v>173</v>
      </c>
      <c r="H9" s="296" t="s">
        <v>177</v>
      </c>
    </row>
    <row r="10" spans="1:8" ht="18">
      <c r="A10" s="319">
        <v>40873</v>
      </c>
      <c r="B10" s="310" t="s">
        <v>92</v>
      </c>
      <c r="C10" s="290"/>
      <c r="D10" s="291" t="s">
        <v>0</v>
      </c>
      <c r="E10" s="289" t="s">
        <v>95</v>
      </c>
      <c r="F10" s="290"/>
      <c r="G10" s="286" t="s">
        <v>180</v>
      </c>
      <c r="H10" s="296" t="s">
        <v>181</v>
      </c>
    </row>
    <row r="11" spans="1:8" ht="18">
      <c r="A11" s="319">
        <v>40845</v>
      </c>
      <c r="B11" s="310" t="s">
        <v>93</v>
      </c>
      <c r="C11" s="290"/>
      <c r="D11" s="291" t="s">
        <v>0</v>
      </c>
      <c r="E11" s="289" t="s">
        <v>96</v>
      </c>
      <c r="F11" s="290"/>
      <c r="G11" s="286" t="s">
        <v>173</v>
      </c>
      <c r="H11" s="296" t="s">
        <v>174</v>
      </c>
    </row>
    <row r="12" spans="1:8" ht="18">
      <c r="A12" s="319">
        <v>40923</v>
      </c>
      <c r="B12" s="310" t="s">
        <v>92</v>
      </c>
      <c r="C12" s="290"/>
      <c r="D12" s="291" t="s">
        <v>0</v>
      </c>
      <c r="E12" s="289" t="s">
        <v>94</v>
      </c>
      <c r="F12" s="290"/>
      <c r="G12" s="286" t="s">
        <v>168</v>
      </c>
      <c r="H12" s="296" t="s">
        <v>184</v>
      </c>
    </row>
    <row r="13" spans="1:8" ht="18.75" thickBot="1">
      <c r="A13" s="323">
        <v>40923</v>
      </c>
      <c r="B13" s="311" t="s">
        <v>95</v>
      </c>
      <c r="C13" s="293"/>
      <c r="D13" s="294" t="s">
        <v>0</v>
      </c>
      <c r="E13" s="292" t="s">
        <v>94</v>
      </c>
      <c r="F13" s="293"/>
      <c r="G13" s="295" t="s">
        <v>168</v>
      </c>
      <c r="H13" s="297" t="s">
        <v>187</v>
      </c>
    </row>
    <row r="14" spans="2:8" ht="18">
      <c r="B14" s="198"/>
      <c r="C14" s="188"/>
      <c r="D14" s="189"/>
      <c r="E14" s="198"/>
      <c r="F14" s="188"/>
      <c r="G14" s="180"/>
      <c r="H14" s="180"/>
    </row>
    <row r="15" spans="2:8" ht="18">
      <c r="B15" s="313" t="s">
        <v>167</v>
      </c>
      <c r="C15" s="190"/>
      <c r="D15" s="193"/>
      <c r="E15" s="199"/>
      <c r="F15" s="190"/>
      <c r="G15" s="180"/>
      <c r="H15" s="201"/>
    </row>
    <row r="16" spans="2:8" ht="18.75" thickBot="1">
      <c r="B16" s="199"/>
      <c r="C16" s="190"/>
      <c r="D16" s="193"/>
      <c r="E16" s="199"/>
      <c r="F16" s="190"/>
      <c r="G16" s="180"/>
      <c r="H16" s="201"/>
    </row>
    <row r="17" spans="1:8" ht="18.75" thickBot="1">
      <c r="A17" s="312" t="s">
        <v>2</v>
      </c>
      <c r="B17" s="318" t="s">
        <v>164</v>
      </c>
      <c r="C17" s="315"/>
      <c r="D17" s="316"/>
      <c r="E17" s="314" t="s">
        <v>165</v>
      </c>
      <c r="F17" s="315"/>
      <c r="G17" s="306" t="s">
        <v>7</v>
      </c>
      <c r="H17" s="317" t="s">
        <v>8</v>
      </c>
    </row>
    <row r="18" spans="1:8" ht="18">
      <c r="A18" s="324">
        <v>41076</v>
      </c>
      <c r="B18" s="309" t="s">
        <v>96</v>
      </c>
      <c r="C18" s="299"/>
      <c r="D18" s="300" t="s">
        <v>0</v>
      </c>
      <c r="E18" s="298" t="s">
        <v>90</v>
      </c>
      <c r="F18" s="299"/>
      <c r="G18" s="301" t="s">
        <v>221</v>
      </c>
      <c r="H18" s="302" t="s">
        <v>222</v>
      </c>
    </row>
    <row r="19" spans="1:8" ht="18">
      <c r="A19" s="319">
        <v>41041</v>
      </c>
      <c r="B19" s="310" t="s">
        <v>94</v>
      </c>
      <c r="C19" s="290"/>
      <c r="D19" s="291" t="s">
        <v>0</v>
      </c>
      <c r="E19" s="289" t="s">
        <v>90</v>
      </c>
      <c r="F19" s="290"/>
      <c r="G19" s="286" t="s">
        <v>203</v>
      </c>
      <c r="H19" s="296" t="s">
        <v>204</v>
      </c>
    </row>
    <row r="20" spans="1:8" ht="18">
      <c r="A20" s="319">
        <v>41070</v>
      </c>
      <c r="B20" s="310" t="s">
        <v>90</v>
      </c>
      <c r="C20" s="290"/>
      <c r="D20" s="291" t="s">
        <v>0</v>
      </c>
      <c r="E20" s="289" t="s">
        <v>92</v>
      </c>
      <c r="F20" s="290"/>
      <c r="G20" s="286" t="s">
        <v>216</v>
      </c>
      <c r="H20" s="296" t="s">
        <v>217</v>
      </c>
    </row>
    <row r="21" spans="1:8" ht="18">
      <c r="A21" s="319">
        <v>40992</v>
      </c>
      <c r="B21" s="310" t="s">
        <v>92</v>
      </c>
      <c r="C21" s="290"/>
      <c r="D21" s="291" t="s">
        <v>0</v>
      </c>
      <c r="E21" s="289" t="s">
        <v>93</v>
      </c>
      <c r="F21" s="290"/>
      <c r="G21" s="286" t="s">
        <v>195</v>
      </c>
      <c r="H21" s="296" t="s">
        <v>196</v>
      </c>
    </row>
    <row r="22" spans="1:8" ht="18">
      <c r="A22" s="319">
        <v>41042</v>
      </c>
      <c r="B22" s="310" t="s">
        <v>93</v>
      </c>
      <c r="C22" s="290"/>
      <c r="D22" s="291" t="s">
        <v>0</v>
      </c>
      <c r="E22" s="289" t="s">
        <v>95</v>
      </c>
      <c r="F22" s="290"/>
      <c r="G22" s="286" t="s">
        <v>211</v>
      </c>
      <c r="H22" s="296" t="s">
        <v>212</v>
      </c>
    </row>
    <row r="23" spans="1:8" ht="18">
      <c r="A23" s="319">
        <v>41077</v>
      </c>
      <c r="B23" s="310" t="s">
        <v>95</v>
      </c>
      <c r="C23" s="290"/>
      <c r="D23" s="291" t="s">
        <v>0</v>
      </c>
      <c r="E23" s="289" t="s">
        <v>96</v>
      </c>
      <c r="F23" s="290"/>
      <c r="G23" s="286" t="s">
        <v>226</v>
      </c>
      <c r="H23" s="296" t="s">
        <v>227</v>
      </c>
    </row>
    <row r="24" spans="1:8" ht="18.75" thickBot="1">
      <c r="A24" s="323">
        <v>41013</v>
      </c>
      <c r="B24" s="311" t="s">
        <v>93</v>
      </c>
      <c r="C24" s="293"/>
      <c r="D24" s="294" t="s">
        <v>0</v>
      </c>
      <c r="E24" s="292" t="s">
        <v>94</v>
      </c>
      <c r="F24" s="293"/>
      <c r="G24" s="295" t="s">
        <v>199</v>
      </c>
      <c r="H24" s="297" t="s">
        <v>200</v>
      </c>
    </row>
    <row r="25" spans="2:8" ht="18">
      <c r="B25" s="197"/>
      <c r="C25" s="186"/>
      <c r="D25" s="187"/>
      <c r="E25" s="197"/>
      <c r="F25" s="186"/>
      <c r="G25" s="181"/>
      <c r="H25" s="181"/>
    </row>
    <row r="26" spans="2:8" ht="18">
      <c r="B26" s="198"/>
      <c r="C26" s="188"/>
      <c r="D26" s="189"/>
      <c r="E26" s="198"/>
      <c r="F26" s="188"/>
      <c r="G26" s="180"/>
      <c r="H26" s="180"/>
    </row>
    <row r="27" spans="2:8" ht="18">
      <c r="B27" s="198"/>
      <c r="C27" s="188"/>
      <c r="D27" s="189"/>
      <c r="E27" s="198"/>
      <c r="F27" s="188"/>
      <c r="G27" s="180"/>
      <c r="H27" s="180"/>
    </row>
    <row r="28" spans="2:8" ht="18">
      <c r="B28" s="198"/>
      <c r="C28" s="188"/>
      <c r="D28" s="189"/>
      <c r="E28" s="198"/>
      <c r="F28" s="188"/>
      <c r="G28" s="180"/>
      <c r="H28" s="180"/>
    </row>
    <row r="29" spans="2:8" ht="18">
      <c r="B29" s="198"/>
      <c r="C29" s="188"/>
      <c r="D29" s="189"/>
      <c r="E29" s="198"/>
      <c r="F29" s="188"/>
      <c r="G29" s="180"/>
      <c r="H29" s="180"/>
    </row>
    <row r="30" spans="2:8" ht="18">
      <c r="B30" s="198"/>
      <c r="C30" s="188"/>
      <c r="D30" s="189"/>
      <c r="E30" s="198"/>
      <c r="F30" s="188"/>
      <c r="G30" s="180"/>
      <c r="H30" s="180"/>
    </row>
    <row r="31" spans="2:8" ht="18">
      <c r="B31" s="198"/>
      <c r="C31" s="188"/>
      <c r="D31" s="189"/>
      <c r="E31" s="198"/>
      <c r="F31" s="188"/>
      <c r="G31" s="180"/>
      <c r="H31" s="180"/>
    </row>
    <row r="32" spans="2:8" ht="18">
      <c r="B32" s="198"/>
      <c r="C32" s="188"/>
      <c r="D32" s="189"/>
      <c r="E32" s="198"/>
      <c r="F32" s="188"/>
      <c r="G32" s="180"/>
      <c r="H32" s="180"/>
    </row>
    <row r="33" spans="2:8" ht="18">
      <c r="B33" s="198"/>
      <c r="C33" s="188"/>
      <c r="D33" s="189"/>
      <c r="E33" s="198"/>
      <c r="F33" s="188"/>
      <c r="G33" s="180"/>
      <c r="H33" s="180"/>
    </row>
    <row r="34" spans="2:8" ht="18">
      <c r="B34" s="199"/>
      <c r="C34" s="190"/>
      <c r="D34" s="193"/>
      <c r="E34" s="199"/>
      <c r="F34" s="190"/>
      <c r="G34" s="201"/>
      <c r="H34" s="201"/>
    </row>
    <row r="35" spans="2:8" ht="18">
      <c r="B35" s="199"/>
      <c r="C35" s="190"/>
      <c r="D35" s="193"/>
      <c r="E35" s="199"/>
      <c r="F35" s="190"/>
      <c r="G35" s="201"/>
      <c r="H35" s="201"/>
    </row>
    <row r="36" spans="2:8" ht="18">
      <c r="B36" s="199"/>
      <c r="C36" s="190"/>
      <c r="D36" s="193"/>
      <c r="E36" s="199"/>
      <c r="F36" s="190"/>
      <c r="G36" s="201"/>
      <c r="H36" s="201"/>
    </row>
    <row r="37" spans="2:8" ht="18">
      <c r="B37" s="199"/>
      <c r="C37" s="190"/>
      <c r="D37" s="193"/>
      <c r="E37" s="199"/>
      <c r="F37" s="190"/>
      <c r="G37" s="201"/>
      <c r="H37" s="201"/>
    </row>
    <row r="38" spans="2:8" ht="18">
      <c r="B38" s="199"/>
      <c r="C38" s="190"/>
      <c r="D38" s="193"/>
      <c r="E38" s="199"/>
      <c r="F38" s="190"/>
      <c r="G38" s="201"/>
      <c r="H38" s="201"/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X25"/>
  <sheetViews>
    <sheetView showGridLines="0" zoomScale="90" zoomScaleNormal="90" zoomScalePageLayoutView="0" workbookViewId="0" topLeftCell="A1">
      <selection activeCell="H22" sqref="H22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bestFit="1" customWidth="1"/>
    <col min="8" max="8" width="25.0039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364" t="s">
        <v>9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6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s="94" customFormat="1" ht="12.75" customHeight="1" thickBot="1">
      <c r="A4" s="124"/>
      <c r="B4" s="90"/>
      <c r="C4" s="90"/>
      <c r="D4" s="143"/>
      <c r="E4" s="99" t="s">
        <v>15</v>
      </c>
      <c r="F4" s="107">
        <f>V25*2+W25</f>
        <v>13</v>
      </c>
      <c r="G4" s="92" t="s">
        <v>1</v>
      </c>
      <c r="H4" s="106">
        <f>X25*2+W25</f>
        <v>17</v>
      </c>
      <c r="I4" s="107"/>
      <c r="J4" s="102"/>
      <c r="K4" s="106"/>
      <c r="L4" s="105">
        <f>SUBTOTAL(9,L8:L24)</f>
        <v>238</v>
      </c>
      <c r="M4" s="103" t="s">
        <v>1</v>
      </c>
      <c r="N4" s="103">
        <f>SUBTOTAL(9,N8:N24)</f>
        <v>242</v>
      </c>
      <c r="O4" s="103"/>
      <c r="P4" s="103">
        <f>SUBTOTAL(9,P8:P24)</f>
        <v>906</v>
      </c>
      <c r="Q4" s="103" t="s">
        <v>1</v>
      </c>
      <c r="R4" s="103">
        <f>SUBTOTAL(9,R8:R24)</f>
        <v>921</v>
      </c>
      <c r="S4" s="103"/>
      <c r="T4" s="104">
        <f>SUBTOTAL(9,T8:T24)</f>
        <v>-15</v>
      </c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s="109" customFormat="1" ht="12.75" customHeight="1">
      <c r="A6" s="404" t="s">
        <v>30</v>
      </c>
      <c r="B6" s="115" t="s">
        <v>12</v>
      </c>
      <c r="C6" s="113"/>
      <c r="D6" s="113" t="s">
        <v>2</v>
      </c>
      <c r="E6" s="114"/>
      <c r="F6" s="114" t="s">
        <v>230</v>
      </c>
      <c r="G6" s="114"/>
      <c r="H6" s="115" t="s">
        <v>231</v>
      </c>
      <c r="I6" s="116" t="s">
        <v>16</v>
      </c>
      <c r="J6" s="138"/>
      <c r="K6" s="112"/>
      <c r="L6" s="114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</row>
    <row r="7" spans="1:20" ht="6.75" customHeight="1">
      <c r="A7" s="88"/>
      <c r="B7" s="88">
        <v>15</v>
      </c>
      <c r="C7" s="4"/>
      <c r="D7" s="4"/>
      <c r="E7" s="4"/>
      <c r="F7" s="4"/>
      <c r="G7" s="4"/>
      <c r="H7" s="13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407">
        <v>1</v>
      </c>
      <c r="B8" s="121">
        <v>1</v>
      </c>
      <c r="C8" s="4"/>
      <c r="D8" s="87">
        <v>40824</v>
      </c>
      <c r="E8" s="322">
        <v>0</v>
      </c>
      <c r="F8" s="4" t="s">
        <v>96</v>
      </c>
      <c r="G8" s="86" t="s">
        <v>0</v>
      </c>
      <c r="H8" s="4" t="s">
        <v>92</v>
      </c>
      <c r="I8" s="4" t="s">
        <v>162</v>
      </c>
      <c r="J8" s="4"/>
      <c r="K8" s="4"/>
      <c r="L8" s="4">
        <v>11</v>
      </c>
      <c r="M8" s="86" t="s">
        <v>1</v>
      </c>
      <c r="N8" s="4">
        <v>21</v>
      </c>
      <c r="O8" s="4"/>
      <c r="P8" s="4">
        <v>57</v>
      </c>
      <c r="Q8" s="4" t="s">
        <v>1</v>
      </c>
      <c r="R8" s="4">
        <v>80</v>
      </c>
      <c r="S8" s="4"/>
      <c r="T8" s="4">
        <v>-23</v>
      </c>
      <c r="V8" s="4">
        <f aca="true" t="shared" si="0" ref="V8:V24">IF(L8&gt;N8,1,0)</f>
        <v>0</v>
      </c>
      <c r="W8" s="4">
        <f aca="true" t="shared" si="1" ref="W8:W24">IF(ISNUMBER(N8),IF(L8=N8,1,0),)</f>
        <v>0</v>
      </c>
      <c r="X8" s="4">
        <f aca="true" t="shared" si="2" ref="X8:X24">IF(L8&lt;N8,1,0)</f>
        <v>1</v>
      </c>
    </row>
    <row r="9" spans="1:24" ht="12.75">
      <c r="A9" s="407">
        <v>2</v>
      </c>
      <c r="B9" s="121">
        <v>2</v>
      </c>
      <c r="C9" s="4"/>
      <c r="D9" s="87">
        <v>40845</v>
      </c>
      <c r="E9" s="4"/>
      <c r="F9" s="4" t="s">
        <v>93</v>
      </c>
      <c r="G9" s="86" t="s">
        <v>0</v>
      </c>
      <c r="H9" s="4" t="s">
        <v>96</v>
      </c>
      <c r="I9" s="4" t="s">
        <v>162</v>
      </c>
      <c r="J9" s="4"/>
      <c r="K9" s="4"/>
      <c r="L9" s="4">
        <v>29</v>
      </c>
      <c r="M9" s="86" t="s">
        <v>1</v>
      </c>
      <c r="N9" s="4">
        <v>3</v>
      </c>
      <c r="O9" s="4"/>
      <c r="P9" s="4">
        <v>95</v>
      </c>
      <c r="Q9" s="4" t="s">
        <v>1</v>
      </c>
      <c r="R9" s="4">
        <v>39</v>
      </c>
      <c r="S9" s="4"/>
      <c r="T9" s="4">
        <v>56</v>
      </c>
      <c r="V9" s="4">
        <f>IF(L9&gt;N9,1,0)</f>
        <v>1</v>
      </c>
      <c r="W9" s="4">
        <f>IF(ISNUMBER(N9),IF(L9=N9,1,0),)</f>
        <v>0</v>
      </c>
      <c r="X9" s="4">
        <f>IF(L9&lt;N9,1,0)</f>
        <v>0</v>
      </c>
    </row>
    <row r="10" spans="1:24" ht="12.75">
      <c r="A10" s="407">
        <v>3</v>
      </c>
      <c r="B10" s="121">
        <v>3</v>
      </c>
      <c r="C10" s="4"/>
      <c r="D10" s="87">
        <v>40873</v>
      </c>
      <c r="E10" s="4"/>
      <c r="F10" s="4" t="s">
        <v>94</v>
      </c>
      <c r="G10" s="86" t="s">
        <v>0</v>
      </c>
      <c r="H10" s="4" t="s">
        <v>96</v>
      </c>
      <c r="I10" s="4" t="s">
        <v>162</v>
      </c>
      <c r="J10" s="4"/>
      <c r="K10" s="4"/>
      <c r="L10" s="4">
        <v>29</v>
      </c>
      <c r="M10" s="86" t="s">
        <v>1</v>
      </c>
      <c r="N10" s="4">
        <v>3</v>
      </c>
      <c r="O10" s="4"/>
      <c r="P10" s="4">
        <v>93</v>
      </c>
      <c r="Q10" s="4" t="s">
        <v>1</v>
      </c>
      <c r="R10" s="4">
        <v>35</v>
      </c>
      <c r="S10" s="4"/>
      <c r="T10" s="4">
        <v>58</v>
      </c>
      <c r="V10" s="4">
        <f>IF(L10&gt;N10,1,0)</f>
        <v>1</v>
      </c>
      <c r="W10" s="4">
        <f>IF(ISNUMBER(N10),IF(L10=N10,1,0),)</f>
        <v>0</v>
      </c>
      <c r="X10" s="4">
        <f>IF(L10&lt;N10,1,0)</f>
        <v>0</v>
      </c>
    </row>
    <row r="11" spans="1:24" ht="12.75">
      <c r="A11" s="407">
        <v>4</v>
      </c>
      <c r="B11" s="121">
        <v>4</v>
      </c>
      <c r="C11" s="4"/>
      <c r="D11" s="87">
        <v>40873</v>
      </c>
      <c r="E11" s="322">
        <v>0</v>
      </c>
      <c r="F11" s="4" t="s">
        <v>92</v>
      </c>
      <c r="G11" s="86" t="s">
        <v>0</v>
      </c>
      <c r="H11" s="4" t="s">
        <v>95</v>
      </c>
      <c r="I11" s="4" t="s">
        <v>162</v>
      </c>
      <c r="J11" s="4"/>
      <c r="K11" s="4"/>
      <c r="L11" s="4">
        <v>7</v>
      </c>
      <c r="M11" s="86" t="s">
        <v>1</v>
      </c>
      <c r="N11" s="4">
        <v>25</v>
      </c>
      <c r="O11" s="4"/>
      <c r="P11" s="4">
        <v>51</v>
      </c>
      <c r="Q11" s="4" t="s">
        <v>1</v>
      </c>
      <c r="R11" s="4">
        <v>72</v>
      </c>
      <c r="S11" s="4"/>
      <c r="T11" s="4">
        <v>-21</v>
      </c>
      <c r="V11" s="4">
        <f>IF(L11&gt;N11,1,0)</f>
        <v>0</v>
      </c>
      <c r="W11" s="4">
        <f>IF(ISNUMBER(N11),IF(L11=N11,1,0),)</f>
        <v>0</v>
      </c>
      <c r="X11" s="4">
        <f>IF(L11&lt;N11,1,0)</f>
        <v>1</v>
      </c>
    </row>
    <row r="12" spans="1:24" ht="12.75">
      <c r="A12" s="407">
        <v>5</v>
      </c>
      <c r="B12" s="121">
        <v>5</v>
      </c>
      <c r="C12" s="4"/>
      <c r="D12" s="87">
        <v>40923</v>
      </c>
      <c r="E12" s="322">
        <v>0</v>
      </c>
      <c r="F12" s="4" t="s">
        <v>92</v>
      </c>
      <c r="G12" s="86" t="s">
        <v>0</v>
      </c>
      <c r="H12" s="4" t="s">
        <v>94</v>
      </c>
      <c r="I12" s="4" t="s">
        <v>162</v>
      </c>
      <c r="J12" s="4"/>
      <c r="K12" s="4"/>
      <c r="L12" s="4">
        <v>11</v>
      </c>
      <c r="M12" s="86" t="s">
        <v>1</v>
      </c>
      <c r="N12" s="4">
        <v>21</v>
      </c>
      <c r="O12" s="4"/>
      <c r="P12" s="4">
        <v>59</v>
      </c>
      <c r="Q12" s="4" t="s">
        <v>1</v>
      </c>
      <c r="R12" s="4">
        <v>79</v>
      </c>
      <c r="S12" s="4"/>
      <c r="T12" s="4">
        <v>-20</v>
      </c>
      <c r="V12" s="4">
        <f t="shared" si="0"/>
        <v>0</v>
      </c>
      <c r="W12" s="4">
        <f t="shared" si="1"/>
        <v>0</v>
      </c>
      <c r="X12" s="4">
        <f t="shared" si="2"/>
        <v>1</v>
      </c>
    </row>
    <row r="13" spans="1:24" ht="12.75">
      <c r="A13" s="407">
        <v>6</v>
      </c>
      <c r="B13" s="121">
        <v>6</v>
      </c>
      <c r="C13" s="4"/>
      <c r="D13" s="87">
        <v>40923</v>
      </c>
      <c r="E13" s="322">
        <v>0</v>
      </c>
      <c r="F13" s="4" t="s">
        <v>95</v>
      </c>
      <c r="G13" s="86" t="s">
        <v>0</v>
      </c>
      <c r="H13" s="4" t="s">
        <v>94</v>
      </c>
      <c r="I13" s="4" t="s">
        <v>162</v>
      </c>
      <c r="J13" s="4"/>
      <c r="K13" s="4"/>
      <c r="L13" s="4">
        <v>11</v>
      </c>
      <c r="M13" s="86" t="s">
        <v>1</v>
      </c>
      <c r="N13" s="4">
        <v>21</v>
      </c>
      <c r="O13" s="4"/>
      <c r="P13" s="4">
        <v>54</v>
      </c>
      <c r="Q13" s="4" t="s">
        <v>1</v>
      </c>
      <c r="R13" s="4">
        <v>72</v>
      </c>
      <c r="S13" s="4"/>
      <c r="T13" s="4">
        <v>-18</v>
      </c>
      <c r="V13" s="4">
        <f t="shared" si="0"/>
        <v>0</v>
      </c>
      <c r="W13" s="4">
        <f t="shared" si="1"/>
        <v>0</v>
      </c>
      <c r="X13" s="4">
        <f t="shared" si="2"/>
        <v>1</v>
      </c>
    </row>
    <row r="14" spans="1:24" ht="12.75">
      <c r="A14" s="407">
        <v>7</v>
      </c>
      <c r="B14" s="121">
        <v>7</v>
      </c>
      <c r="C14" s="4"/>
      <c r="D14" s="87">
        <v>40937</v>
      </c>
      <c r="E14" s="322"/>
      <c r="F14" s="4" t="s">
        <v>90</v>
      </c>
      <c r="G14" s="86" t="s">
        <v>0</v>
      </c>
      <c r="H14" s="4" t="s">
        <v>93</v>
      </c>
      <c r="I14" s="4" t="s">
        <v>162</v>
      </c>
      <c r="J14" s="4"/>
      <c r="K14" s="4"/>
      <c r="L14" s="4">
        <v>17</v>
      </c>
      <c r="M14" s="86" t="s">
        <v>1</v>
      </c>
      <c r="N14" s="4">
        <v>15</v>
      </c>
      <c r="O14" s="4"/>
      <c r="P14" s="4">
        <v>54</v>
      </c>
      <c r="Q14" s="4" t="s">
        <v>1</v>
      </c>
      <c r="R14" s="4">
        <v>52</v>
      </c>
      <c r="S14" s="4"/>
      <c r="T14" s="4">
        <v>2</v>
      </c>
      <c r="V14" s="4">
        <f t="shared" si="0"/>
        <v>1</v>
      </c>
      <c r="W14" s="4">
        <f t="shared" si="1"/>
        <v>0</v>
      </c>
      <c r="X14" s="4">
        <f t="shared" si="2"/>
        <v>0</v>
      </c>
    </row>
    <row r="15" spans="1:24" ht="12.75">
      <c r="A15" s="407">
        <v>8</v>
      </c>
      <c r="B15" s="121">
        <v>8</v>
      </c>
      <c r="C15" s="4"/>
      <c r="D15" s="87">
        <v>40992</v>
      </c>
      <c r="E15" s="322">
        <v>0</v>
      </c>
      <c r="F15" s="4" t="s">
        <v>92</v>
      </c>
      <c r="G15" s="86" t="s">
        <v>0</v>
      </c>
      <c r="H15" s="4" t="s">
        <v>93</v>
      </c>
      <c r="I15" s="4" t="s">
        <v>162</v>
      </c>
      <c r="J15" s="4"/>
      <c r="K15" s="4"/>
      <c r="L15" s="4">
        <v>10</v>
      </c>
      <c r="M15" s="86" t="s">
        <v>1</v>
      </c>
      <c r="N15" s="4">
        <v>22</v>
      </c>
      <c r="O15" s="4"/>
      <c r="P15" s="4">
        <v>49</v>
      </c>
      <c r="Q15" s="4" t="s">
        <v>1</v>
      </c>
      <c r="R15" s="4">
        <v>75</v>
      </c>
      <c r="S15" s="4"/>
      <c r="T15" s="4">
        <v>-26</v>
      </c>
      <c r="V15" s="4">
        <f t="shared" si="0"/>
        <v>0</v>
      </c>
      <c r="W15" s="4">
        <f t="shared" si="1"/>
        <v>0</v>
      </c>
      <c r="X15" s="4">
        <f t="shared" si="2"/>
        <v>1</v>
      </c>
    </row>
    <row r="16" spans="1:24" ht="12.75">
      <c r="A16" s="407">
        <v>9</v>
      </c>
      <c r="B16" s="121">
        <v>9</v>
      </c>
      <c r="C16" s="4"/>
      <c r="D16" s="87">
        <v>41013</v>
      </c>
      <c r="E16" s="322">
        <v>0</v>
      </c>
      <c r="F16" s="4" t="s">
        <v>93</v>
      </c>
      <c r="G16" s="86" t="s">
        <v>0</v>
      </c>
      <c r="H16" s="4" t="s">
        <v>94</v>
      </c>
      <c r="I16" s="4" t="s">
        <v>162</v>
      </c>
      <c r="J16" s="4"/>
      <c r="K16" s="4"/>
      <c r="L16" s="4">
        <v>12</v>
      </c>
      <c r="M16" s="86" t="s">
        <v>1</v>
      </c>
      <c r="N16" s="4">
        <v>20</v>
      </c>
      <c r="O16" s="4"/>
      <c r="P16" s="4">
        <v>45</v>
      </c>
      <c r="Q16" s="4" t="s">
        <v>1</v>
      </c>
      <c r="R16" s="4">
        <v>57</v>
      </c>
      <c r="S16" s="4"/>
      <c r="T16" s="4">
        <v>-12</v>
      </c>
      <c r="V16" s="4">
        <f t="shared" si="0"/>
        <v>0</v>
      </c>
      <c r="W16" s="4">
        <f t="shared" si="1"/>
        <v>0</v>
      </c>
      <c r="X16" s="4">
        <f t="shared" si="2"/>
        <v>1</v>
      </c>
    </row>
    <row r="17" spans="1:24" ht="12.75">
      <c r="A17" s="407">
        <v>10</v>
      </c>
      <c r="B17" s="121">
        <v>10</v>
      </c>
      <c r="C17" s="4"/>
      <c r="D17" s="87">
        <v>41041</v>
      </c>
      <c r="E17" s="4"/>
      <c r="F17" s="4" t="s">
        <v>94</v>
      </c>
      <c r="G17" s="86" t="s">
        <v>0</v>
      </c>
      <c r="H17" s="4" t="s">
        <v>90</v>
      </c>
      <c r="I17" s="4" t="s">
        <v>162</v>
      </c>
      <c r="J17" s="4"/>
      <c r="K17" s="4"/>
      <c r="L17" s="4">
        <v>18</v>
      </c>
      <c r="M17" s="86" t="s">
        <v>1</v>
      </c>
      <c r="N17" s="4">
        <v>14</v>
      </c>
      <c r="O17" s="4"/>
      <c r="P17" s="4">
        <v>59</v>
      </c>
      <c r="Q17" s="4" t="s">
        <v>1</v>
      </c>
      <c r="R17" s="4">
        <v>62</v>
      </c>
      <c r="S17" s="4"/>
      <c r="T17" s="4">
        <v>-3</v>
      </c>
      <c r="V17" s="4">
        <f t="shared" si="0"/>
        <v>1</v>
      </c>
      <c r="W17" s="4">
        <f t="shared" si="1"/>
        <v>0</v>
      </c>
      <c r="X17" s="4">
        <f t="shared" si="2"/>
        <v>0</v>
      </c>
    </row>
    <row r="18" spans="1:24" ht="12.75">
      <c r="A18" s="407">
        <v>11</v>
      </c>
      <c r="B18" s="121">
        <v>11</v>
      </c>
      <c r="C18" s="4"/>
      <c r="D18" s="87">
        <v>41041</v>
      </c>
      <c r="E18" s="322">
        <v>0</v>
      </c>
      <c r="F18" s="4" t="s">
        <v>95</v>
      </c>
      <c r="G18" s="86" t="s">
        <v>0</v>
      </c>
      <c r="H18" s="4" t="s">
        <v>90</v>
      </c>
      <c r="I18" s="4" t="s">
        <v>162</v>
      </c>
      <c r="J18" s="4"/>
      <c r="K18" s="4"/>
      <c r="L18" s="4">
        <v>13</v>
      </c>
      <c r="M18" s="86" t="s">
        <v>1</v>
      </c>
      <c r="N18" s="4">
        <v>19</v>
      </c>
      <c r="O18" s="4"/>
      <c r="P18" s="4">
        <v>58</v>
      </c>
      <c r="Q18" s="4" t="s">
        <v>1</v>
      </c>
      <c r="R18" s="4">
        <v>75</v>
      </c>
      <c r="S18" s="4"/>
      <c r="T18" s="4">
        <v>-17</v>
      </c>
      <c r="V18" s="4">
        <f t="shared" si="0"/>
        <v>0</v>
      </c>
      <c r="W18" s="4">
        <f t="shared" si="1"/>
        <v>0</v>
      </c>
      <c r="X18" s="4">
        <f t="shared" si="2"/>
        <v>1</v>
      </c>
    </row>
    <row r="19" spans="1:24" ht="12.75">
      <c r="A19" s="407">
        <v>12</v>
      </c>
      <c r="B19" s="121">
        <v>12</v>
      </c>
      <c r="C19" s="4"/>
      <c r="D19" s="87">
        <v>41042</v>
      </c>
      <c r="E19" s="4"/>
      <c r="F19" s="4" t="s">
        <v>93</v>
      </c>
      <c r="G19" s="86" t="s">
        <v>0</v>
      </c>
      <c r="H19" s="4" t="s">
        <v>95</v>
      </c>
      <c r="I19" s="4" t="s">
        <v>162</v>
      </c>
      <c r="J19" s="4"/>
      <c r="K19" s="4"/>
      <c r="L19" s="4">
        <v>16</v>
      </c>
      <c r="M19" s="86" t="s">
        <v>1</v>
      </c>
      <c r="N19" s="4">
        <v>16</v>
      </c>
      <c r="O19" s="4"/>
      <c r="P19" s="4">
        <v>47</v>
      </c>
      <c r="Q19" s="4" t="s">
        <v>1</v>
      </c>
      <c r="R19" s="4">
        <v>52</v>
      </c>
      <c r="S19" s="4"/>
      <c r="T19" s="4">
        <v>-5</v>
      </c>
      <c r="V19" s="4">
        <f t="shared" si="0"/>
        <v>0</v>
      </c>
      <c r="W19" s="4">
        <f t="shared" si="1"/>
        <v>1</v>
      </c>
      <c r="X19" s="4">
        <f t="shared" si="2"/>
        <v>0</v>
      </c>
    </row>
    <row r="20" spans="1:24" ht="12.75">
      <c r="A20" s="407">
        <v>13</v>
      </c>
      <c r="B20" s="121">
        <v>13</v>
      </c>
      <c r="C20" s="4"/>
      <c r="D20" s="87">
        <v>41070</v>
      </c>
      <c r="E20" s="4"/>
      <c r="F20" s="4" t="s">
        <v>90</v>
      </c>
      <c r="G20" s="86" t="s">
        <v>0</v>
      </c>
      <c r="H20" s="4" t="s">
        <v>92</v>
      </c>
      <c r="I20" s="4" t="s">
        <v>162</v>
      </c>
      <c r="J20" s="4"/>
      <c r="K20" s="4"/>
      <c r="L20" s="4">
        <v>26</v>
      </c>
      <c r="M20" s="86" t="s">
        <v>1</v>
      </c>
      <c r="N20" s="4">
        <v>6</v>
      </c>
      <c r="O20" s="4"/>
      <c r="P20" s="4">
        <v>72</v>
      </c>
      <c r="Q20" s="4" t="s">
        <v>1</v>
      </c>
      <c r="R20" s="4">
        <v>49</v>
      </c>
      <c r="S20" s="4"/>
      <c r="T20" s="4">
        <v>23</v>
      </c>
      <c r="V20" s="4">
        <f t="shared" si="0"/>
        <v>1</v>
      </c>
      <c r="W20" s="4">
        <f t="shared" si="1"/>
        <v>0</v>
      </c>
      <c r="X20" s="4">
        <f t="shared" si="2"/>
        <v>0</v>
      </c>
    </row>
    <row r="21" spans="1:24" ht="12.75">
      <c r="A21" s="407">
        <v>14</v>
      </c>
      <c r="B21" s="121">
        <v>14</v>
      </c>
      <c r="C21" s="4"/>
      <c r="D21" s="87">
        <v>41075</v>
      </c>
      <c r="E21" s="322">
        <v>0</v>
      </c>
      <c r="F21" s="4" t="s">
        <v>96</v>
      </c>
      <c r="G21" s="86" t="s">
        <v>0</v>
      </c>
      <c r="H21" s="4" t="s">
        <v>90</v>
      </c>
      <c r="I21" s="4" t="s">
        <v>162</v>
      </c>
      <c r="J21" s="4"/>
      <c r="K21" s="4"/>
      <c r="L21" s="4">
        <v>4</v>
      </c>
      <c r="M21" s="86" t="s">
        <v>1</v>
      </c>
      <c r="N21" s="4">
        <v>28</v>
      </c>
      <c r="O21" s="4"/>
      <c r="P21" s="4">
        <v>34</v>
      </c>
      <c r="Q21" s="4" t="s">
        <v>1</v>
      </c>
      <c r="R21" s="4">
        <v>77</v>
      </c>
      <c r="S21" s="4"/>
      <c r="T21" s="4">
        <v>-43</v>
      </c>
      <c r="V21" s="4">
        <f t="shared" si="0"/>
        <v>0</v>
      </c>
      <c r="W21" s="4">
        <f t="shared" si="1"/>
        <v>0</v>
      </c>
      <c r="X21" s="4">
        <f t="shared" si="2"/>
        <v>1</v>
      </c>
    </row>
    <row r="22" spans="1:24" ht="12.75">
      <c r="A22" s="407">
        <v>15</v>
      </c>
      <c r="B22" s="121">
        <v>15</v>
      </c>
      <c r="C22" s="4"/>
      <c r="D22" s="87">
        <v>41077</v>
      </c>
      <c r="E22" s="4"/>
      <c r="F22" s="4" t="s">
        <v>95</v>
      </c>
      <c r="G22" s="86" t="s">
        <v>0</v>
      </c>
      <c r="H22" s="4" t="s">
        <v>96</v>
      </c>
      <c r="I22" s="4" t="s">
        <v>162</v>
      </c>
      <c r="J22" s="4"/>
      <c r="K22" s="4"/>
      <c r="L22" s="4">
        <v>24</v>
      </c>
      <c r="M22" s="86" t="s">
        <v>1</v>
      </c>
      <c r="N22" s="4">
        <v>8</v>
      </c>
      <c r="O22" s="4"/>
      <c r="P22" s="4">
        <v>79</v>
      </c>
      <c r="Q22" s="4" t="s">
        <v>1</v>
      </c>
      <c r="R22" s="4">
        <v>45</v>
      </c>
      <c r="S22" s="4"/>
      <c r="T22" s="4">
        <v>34</v>
      </c>
      <c r="V22" s="4">
        <f t="shared" si="0"/>
        <v>1</v>
      </c>
      <c r="W22" s="4">
        <f t="shared" si="1"/>
        <v>0</v>
      </c>
      <c r="X22" s="4">
        <f t="shared" si="2"/>
        <v>0</v>
      </c>
    </row>
    <row r="23" spans="1:24" ht="12.75">
      <c r="A23" s="86"/>
      <c r="B23" s="121"/>
      <c r="C23" s="4"/>
      <c r="D23" s="87"/>
      <c r="E23" s="4"/>
      <c r="F23" s="4"/>
      <c r="G23" s="86"/>
      <c r="H23" s="4"/>
      <c r="I23" s="4"/>
      <c r="J23" s="4"/>
      <c r="K23" s="4"/>
      <c r="L23" s="4"/>
      <c r="M23" s="86"/>
      <c r="N23" s="4"/>
      <c r="O23" s="4"/>
      <c r="P23" s="4"/>
      <c r="Q23" s="4"/>
      <c r="R23" s="4"/>
      <c r="S23" s="4"/>
      <c r="T23" s="4"/>
      <c r="V23" s="4">
        <f t="shared" si="0"/>
        <v>0</v>
      </c>
      <c r="W23" s="4">
        <f t="shared" si="1"/>
        <v>0</v>
      </c>
      <c r="X23" s="4">
        <f t="shared" si="2"/>
        <v>0</v>
      </c>
    </row>
    <row r="24" spans="1:24" ht="12.75">
      <c r="A24" s="86"/>
      <c r="B24" s="121"/>
      <c r="C24" s="4"/>
      <c r="D24" s="87"/>
      <c r="E24" s="4"/>
      <c r="F24" s="4"/>
      <c r="G24" s="86"/>
      <c r="H24" s="4"/>
      <c r="I24" s="4"/>
      <c r="J24" s="4"/>
      <c r="K24" s="4"/>
      <c r="L24" s="4"/>
      <c r="M24" s="86"/>
      <c r="N24" s="4"/>
      <c r="O24" s="4"/>
      <c r="P24" s="4"/>
      <c r="Q24" s="4"/>
      <c r="R24" s="4"/>
      <c r="S24" s="4"/>
      <c r="T24" s="4"/>
      <c r="V24" s="4">
        <f t="shared" si="0"/>
        <v>0</v>
      </c>
      <c r="W24" s="4">
        <f t="shared" si="1"/>
        <v>0</v>
      </c>
      <c r="X24" s="4">
        <f t="shared" si="2"/>
        <v>0</v>
      </c>
    </row>
    <row r="25" spans="22:24" ht="12.75">
      <c r="V25" s="141">
        <f>SUBTOTAL(9,Auswertung1_Mannschaftsspiele)</f>
        <v>6</v>
      </c>
      <c r="W25" s="141">
        <f>SUBTOTAL(9,Auswertung2_Mannschaftsspiele)</f>
        <v>1</v>
      </c>
      <c r="X25" s="141">
        <f>SUBTOTAL(9,Auswertung3_Mannschaftsspiele)</f>
        <v>8</v>
      </c>
    </row>
  </sheetData>
  <sheetProtection/>
  <autoFilter ref="B7:T24"/>
  <mergeCells count="1">
    <mergeCell ref="A2:T2"/>
  </mergeCells>
  <printOptions/>
  <pageMargins left="0" right="0" top="0.1968503937007874" bottom="0.5905511811023623" header="0.5118110236220472" footer="0.5118110236220472"/>
  <pageSetup horizontalDpi="300" verticalDpi="300" orientation="portrait" paperSize="9" scale="7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11"/>
  <dimension ref="A2:AD36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364" t="s">
        <v>29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365"/>
      <c r="Z2" s="365"/>
      <c r="AA2" s="365"/>
      <c r="AB2" s="365"/>
      <c r="AC2" s="365"/>
      <c r="AD2" s="366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30" s="94" customFormat="1" ht="12.75" customHeight="1" thickBot="1">
      <c r="A4" s="149"/>
      <c r="B4" s="97" t="s">
        <v>15</v>
      </c>
      <c r="C4" s="92"/>
      <c r="D4" s="92">
        <f>SUM(D8:D15)</f>
        <v>30</v>
      </c>
      <c r="E4" s="92"/>
      <c r="F4" s="92">
        <f>SUM(F8:F15)</f>
        <v>14</v>
      </c>
      <c r="G4" s="92">
        <f>SUM(G8:G15)</f>
        <v>2</v>
      </c>
      <c r="H4" s="92">
        <f>SUM(H8:H15)</f>
        <v>14</v>
      </c>
      <c r="I4" s="92"/>
      <c r="J4" s="92">
        <f>SUBTOTAL(9,J8:J15)</f>
        <v>30</v>
      </c>
      <c r="K4" s="92" t="s">
        <v>1</v>
      </c>
      <c r="L4" s="92">
        <f>SUBTOTAL(9,L8:L15)</f>
        <v>30</v>
      </c>
      <c r="M4" s="92"/>
      <c r="N4" s="92">
        <f>SUBTOTAL(9,N8:N15)</f>
        <v>480</v>
      </c>
      <c r="O4" s="92" t="s">
        <v>1</v>
      </c>
      <c r="P4" s="92">
        <f>SUBTOTAL(9,P8:P15)</f>
        <v>480</v>
      </c>
      <c r="Q4" s="92"/>
      <c r="R4" s="92">
        <f>SUBTOTAL(9,R8:R15)</f>
        <v>1827</v>
      </c>
      <c r="S4" s="92" t="s">
        <v>1</v>
      </c>
      <c r="T4" s="92">
        <f>SUBTOTAL(9,T8:T15)</f>
        <v>1827</v>
      </c>
      <c r="U4" s="92"/>
      <c r="V4" s="93">
        <f>SUBTOTAL(9,V8:V15)</f>
        <v>0</v>
      </c>
      <c r="X4" s="367" t="s">
        <v>24</v>
      </c>
      <c r="Y4" s="368"/>
      <c r="Z4" s="368"/>
      <c r="AA4" s="368"/>
      <c r="AB4" s="368"/>
      <c r="AC4" s="368"/>
      <c r="AD4" s="369"/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30" s="109" customFormat="1" ht="12.75" customHeight="1">
      <c r="A6" s="131" t="s">
        <v>30</v>
      </c>
      <c r="B6" s="114" t="s">
        <v>27</v>
      </c>
      <c r="C6" s="116"/>
      <c r="D6" s="112" t="s">
        <v>22</v>
      </c>
      <c r="E6" s="112"/>
      <c r="F6" s="112" t="s">
        <v>18</v>
      </c>
      <c r="G6" s="112" t="s">
        <v>19</v>
      </c>
      <c r="H6" s="112" t="s">
        <v>20</v>
      </c>
      <c r="I6" s="112"/>
      <c r="J6" s="112"/>
      <c r="K6" s="112" t="s">
        <v>7</v>
      </c>
      <c r="L6" s="112"/>
      <c r="M6" s="112"/>
      <c r="N6" s="112"/>
      <c r="O6" s="112" t="s">
        <v>28</v>
      </c>
      <c r="P6" s="112"/>
      <c r="Q6" s="112"/>
      <c r="R6" s="112"/>
      <c r="S6" s="112" t="s">
        <v>8</v>
      </c>
      <c r="T6" s="112"/>
      <c r="U6" s="112"/>
      <c r="V6" s="111" t="s">
        <v>17</v>
      </c>
      <c r="X6" s="110" t="s">
        <v>7</v>
      </c>
      <c r="Y6" s="114"/>
      <c r="Z6" s="113" t="s">
        <v>28</v>
      </c>
      <c r="AA6" s="114"/>
      <c r="AB6" s="114"/>
      <c r="AC6" s="113" t="s">
        <v>8</v>
      </c>
      <c r="AD6" s="132"/>
    </row>
    <row r="7" spans="2:22" ht="6.75" customHeight="1">
      <c r="B7" s="108">
        <v>6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</row>
    <row r="8" spans="1:30" ht="12.75" customHeight="1">
      <c r="A8" s="321">
        <v>1</v>
      </c>
      <c r="B8" t="s">
        <v>94</v>
      </c>
      <c r="D8">
        <v>5</v>
      </c>
      <c r="F8">
        <v>5</v>
      </c>
      <c r="G8">
        <v>0</v>
      </c>
      <c r="H8">
        <v>0</v>
      </c>
      <c r="J8">
        <v>10</v>
      </c>
      <c r="K8" t="s">
        <v>1</v>
      </c>
      <c r="L8">
        <v>0</v>
      </c>
      <c r="N8">
        <v>109</v>
      </c>
      <c r="O8" t="s">
        <v>1</v>
      </c>
      <c r="P8">
        <v>51</v>
      </c>
      <c r="R8">
        <v>360</v>
      </c>
      <c r="S8" t="s">
        <v>1</v>
      </c>
      <c r="T8">
        <v>255</v>
      </c>
      <c r="V8">
        <v>105</v>
      </c>
      <c r="X8" s="129">
        <v>2</v>
      </c>
      <c r="Z8" s="140">
        <v>21.8</v>
      </c>
      <c r="AB8" s="129">
        <v>72</v>
      </c>
      <c r="AC8" s="129" t="s">
        <v>1</v>
      </c>
      <c r="AD8" s="129">
        <v>51</v>
      </c>
    </row>
    <row r="9" spans="1:30" ht="12.75" customHeight="1">
      <c r="A9" s="321">
        <v>2</v>
      </c>
      <c r="B9" t="s">
        <v>90</v>
      </c>
      <c r="D9">
        <v>5</v>
      </c>
      <c r="F9">
        <v>4</v>
      </c>
      <c r="G9">
        <v>0</v>
      </c>
      <c r="H9">
        <v>1</v>
      </c>
      <c r="J9">
        <v>8</v>
      </c>
      <c r="K9" t="s">
        <v>1</v>
      </c>
      <c r="L9">
        <v>2</v>
      </c>
      <c r="N9">
        <v>104</v>
      </c>
      <c r="O9" t="s">
        <v>1</v>
      </c>
      <c r="P9">
        <v>56</v>
      </c>
      <c r="R9">
        <v>340</v>
      </c>
      <c r="S9" t="s">
        <v>1</v>
      </c>
      <c r="T9">
        <v>252</v>
      </c>
      <c r="V9">
        <v>88</v>
      </c>
      <c r="X9" s="129">
        <v>1.6</v>
      </c>
      <c r="Z9" s="140">
        <v>20.8</v>
      </c>
      <c r="AB9" s="129">
        <v>68</v>
      </c>
      <c r="AC9" s="129" t="s">
        <v>1</v>
      </c>
      <c r="AD9" s="129">
        <v>50.4</v>
      </c>
    </row>
    <row r="10" spans="1:30" ht="12.75" customHeight="1">
      <c r="A10" s="321">
        <v>3</v>
      </c>
      <c r="B10" t="s">
        <v>93</v>
      </c>
      <c r="D10">
        <v>5</v>
      </c>
      <c r="F10">
        <v>2</v>
      </c>
      <c r="G10">
        <v>1</v>
      </c>
      <c r="H10">
        <v>2</v>
      </c>
      <c r="J10">
        <v>5</v>
      </c>
      <c r="K10" t="s">
        <v>1</v>
      </c>
      <c r="L10">
        <v>5</v>
      </c>
      <c r="N10">
        <v>94</v>
      </c>
      <c r="O10" t="s">
        <v>1</v>
      </c>
      <c r="P10">
        <v>66</v>
      </c>
      <c r="R10">
        <v>314</v>
      </c>
      <c r="S10" t="s">
        <v>1</v>
      </c>
      <c r="T10">
        <v>251</v>
      </c>
      <c r="V10">
        <v>63</v>
      </c>
      <c r="X10" s="129">
        <v>1</v>
      </c>
      <c r="Z10" s="140">
        <v>18.8</v>
      </c>
      <c r="AB10" s="129">
        <v>62.8</v>
      </c>
      <c r="AC10" s="129" t="s">
        <v>1</v>
      </c>
      <c r="AD10" s="129">
        <v>50.2</v>
      </c>
    </row>
    <row r="11" spans="1:30" ht="12.75" customHeight="1">
      <c r="A11" s="321">
        <v>4</v>
      </c>
      <c r="B11" t="s">
        <v>95</v>
      </c>
      <c r="D11">
        <v>5</v>
      </c>
      <c r="F11">
        <v>2</v>
      </c>
      <c r="G11">
        <v>1</v>
      </c>
      <c r="H11">
        <v>2</v>
      </c>
      <c r="J11">
        <v>5</v>
      </c>
      <c r="K11" t="s">
        <v>1</v>
      </c>
      <c r="L11">
        <v>5</v>
      </c>
      <c r="N11">
        <v>89</v>
      </c>
      <c r="O11" t="s">
        <v>1</v>
      </c>
      <c r="P11">
        <v>71</v>
      </c>
      <c r="R11">
        <v>315</v>
      </c>
      <c r="S11" t="s">
        <v>1</v>
      </c>
      <c r="T11">
        <v>290</v>
      </c>
      <c r="V11">
        <v>25</v>
      </c>
      <c r="X11" s="129">
        <v>1</v>
      </c>
      <c r="Z11" s="140">
        <v>17.8</v>
      </c>
      <c r="AB11" s="129">
        <v>63</v>
      </c>
      <c r="AC11" s="129" t="s">
        <v>1</v>
      </c>
      <c r="AD11" s="129">
        <v>58</v>
      </c>
    </row>
    <row r="12" spans="1:30" ht="12.75" customHeight="1">
      <c r="A12" s="321">
        <v>5</v>
      </c>
      <c r="B12" t="s">
        <v>92</v>
      </c>
      <c r="D12">
        <v>5</v>
      </c>
      <c r="F12">
        <v>1</v>
      </c>
      <c r="G12">
        <v>0</v>
      </c>
      <c r="H12">
        <v>4</v>
      </c>
      <c r="J12">
        <v>2</v>
      </c>
      <c r="K12" t="s">
        <v>1</v>
      </c>
      <c r="L12">
        <v>8</v>
      </c>
      <c r="N12">
        <v>55</v>
      </c>
      <c r="O12" t="s">
        <v>1</v>
      </c>
      <c r="P12">
        <v>105</v>
      </c>
      <c r="R12">
        <v>288</v>
      </c>
      <c r="S12" t="s">
        <v>1</v>
      </c>
      <c r="T12">
        <v>355</v>
      </c>
      <c r="V12">
        <v>-67</v>
      </c>
      <c r="X12" s="129">
        <v>0.4</v>
      </c>
      <c r="Z12" s="140">
        <v>11</v>
      </c>
      <c r="AB12" s="129">
        <v>57.6</v>
      </c>
      <c r="AC12" s="129" t="s">
        <v>1</v>
      </c>
      <c r="AD12" s="129">
        <v>71</v>
      </c>
    </row>
    <row r="13" spans="1:30" ht="12.75" customHeight="1">
      <c r="A13" s="321">
        <v>6</v>
      </c>
      <c r="B13" t="s">
        <v>96</v>
      </c>
      <c r="D13">
        <v>5</v>
      </c>
      <c r="F13">
        <v>0</v>
      </c>
      <c r="G13">
        <v>0</v>
      </c>
      <c r="H13">
        <v>5</v>
      </c>
      <c r="J13">
        <v>0</v>
      </c>
      <c r="K13" t="s">
        <v>1</v>
      </c>
      <c r="L13">
        <v>10</v>
      </c>
      <c r="N13">
        <v>29</v>
      </c>
      <c r="O13" t="s">
        <v>1</v>
      </c>
      <c r="P13">
        <v>131</v>
      </c>
      <c r="R13">
        <v>210</v>
      </c>
      <c r="S13" t="s">
        <v>1</v>
      </c>
      <c r="T13">
        <v>424</v>
      </c>
      <c r="V13">
        <v>-214</v>
      </c>
      <c r="X13" s="129">
        <v>0</v>
      </c>
      <c r="Z13" s="140">
        <v>5.8</v>
      </c>
      <c r="AB13" s="129">
        <v>42</v>
      </c>
      <c r="AC13" s="129" t="s">
        <v>1</v>
      </c>
      <c r="AD13" s="129">
        <v>84.8</v>
      </c>
    </row>
    <row r="14" spans="24:30" ht="12.75" customHeight="1">
      <c r="X14" s="129"/>
      <c r="Z14" s="140"/>
      <c r="AB14" s="129"/>
      <c r="AC14" s="129"/>
      <c r="AD14" s="129"/>
    </row>
    <row r="15" spans="24:30" ht="12.75" customHeight="1">
      <c r="X15" s="129"/>
      <c r="Z15" s="140"/>
      <c r="AB15" s="129"/>
      <c r="AC15" s="129"/>
      <c r="AD15" s="129"/>
    </row>
    <row r="21" spans="3:13" ht="12.75">
      <c r="C21" s="2"/>
      <c r="M21" s="1"/>
    </row>
    <row r="22" spans="3:13" ht="12.75">
      <c r="C22" s="2"/>
      <c r="M22" s="1"/>
    </row>
    <row r="23" spans="3:13" ht="12.75">
      <c r="C23" s="2"/>
      <c r="M23" s="1"/>
    </row>
    <row r="24" spans="3:13" ht="12.75">
      <c r="C24" s="2"/>
      <c r="M24" s="1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  <row r="36" spans="3:13" ht="12.75">
      <c r="C36" s="2"/>
      <c r="M36" s="1"/>
    </row>
  </sheetData>
  <sheetProtection/>
  <autoFilter ref="B7:AD15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"/>
  <dimension ref="A2:U249"/>
  <sheetViews>
    <sheetView showGridLines="0" zoomScale="80" zoomScaleNormal="80" zoomScalePageLayoutView="0" workbookViewId="0" topLeftCell="A1">
      <selection activeCell="Q247" sqref="Q247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2.00390625" style="0" bestFit="1" customWidth="1"/>
    <col min="6" max="6" width="1.7109375" style="3" bestFit="1" customWidth="1"/>
    <col min="7" max="7" width="22.7109375" style="0" customWidth="1"/>
    <col min="8" max="8" width="1.7109375" style="142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364" t="s">
        <v>10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6"/>
    </row>
    <row r="3" spans="1:21" s="94" customFormat="1" ht="12.75" customHeight="1" thickBot="1">
      <c r="A3" s="123"/>
      <c r="B3" s="96"/>
      <c r="C3" s="96"/>
      <c r="D3" s="96"/>
      <c r="E3" s="96"/>
      <c r="F3" s="96"/>
      <c r="G3" s="96"/>
      <c r="H3" s="144"/>
      <c r="I3" s="96"/>
      <c r="J3" s="96"/>
      <c r="K3" s="96"/>
      <c r="L3" s="96"/>
      <c r="M3" s="96"/>
      <c r="N3" s="96"/>
      <c r="O3" s="96"/>
      <c r="P3" s="96"/>
      <c r="Q3" s="96"/>
      <c r="S3"/>
      <c r="T3"/>
      <c r="U3"/>
    </row>
    <row r="4" spans="1:20" s="94" customFormat="1" ht="12.75" customHeight="1" thickBot="1">
      <c r="A4" s="123"/>
      <c r="B4" s="96"/>
      <c r="C4" s="96"/>
      <c r="D4" s="96"/>
      <c r="E4" s="96"/>
      <c r="F4" s="96"/>
      <c r="G4" s="101" t="s">
        <v>15</v>
      </c>
      <c r="H4" s="145"/>
      <c r="I4" s="101"/>
      <c r="J4" s="97"/>
      <c r="K4" s="99">
        <f>SUBTOTAL(9,Auswertung1_Einzelergebnisse)*2+SUBTOTAL(9,Auswertung2_Einzelergebnisse)</f>
        <v>238</v>
      </c>
      <c r="L4" s="97" t="s">
        <v>1</v>
      </c>
      <c r="M4" s="100">
        <f>SUBTOTAL(9,Auswertung3_Einzelergebnisse)*2+SUBTOTAL(9,Auswertung2_Einzelergebnisse)</f>
        <v>242</v>
      </c>
      <c r="N4" s="97"/>
      <c r="O4" s="97">
        <f>SUBTOTAL(9,O8:O249)</f>
        <v>906</v>
      </c>
      <c r="P4" s="97" t="s">
        <v>1</v>
      </c>
      <c r="Q4" s="98">
        <f>SUBTOTAL(9,Q8:Q249)</f>
        <v>921</v>
      </c>
      <c r="R4"/>
      <c r="S4"/>
      <c r="T4"/>
    </row>
    <row r="6" spans="1:17" ht="12.75">
      <c r="A6" s="404" t="s">
        <v>30</v>
      </c>
      <c r="B6" s="117" t="s">
        <v>12</v>
      </c>
      <c r="C6" s="117" t="s">
        <v>13</v>
      </c>
      <c r="D6" s="117" t="s">
        <v>2</v>
      </c>
      <c r="E6" s="114" t="s">
        <v>230</v>
      </c>
      <c r="F6" s="137"/>
      <c r="G6" s="115" t="s">
        <v>231</v>
      </c>
      <c r="H6" s="146"/>
      <c r="I6" s="116" t="s">
        <v>16</v>
      </c>
      <c r="J6" s="118"/>
      <c r="K6" s="118"/>
      <c r="L6" s="118"/>
      <c r="M6" s="118"/>
      <c r="N6" s="118"/>
      <c r="O6" s="118"/>
      <c r="P6" s="118" t="s">
        <v>8</v>
      </c>
      <c r="Q6" s="119"/>
    </row>
    <row r="7" spans="1:9" ht="6.75" customHeight="1">
      <c r="A7" s="405"/>
      <c r="B7" s="1"/>
      <c r="C7" s="1"/>
      <c r="D7" s="1"/>
      <c r="E7" s="1"/>
      <c r="F7" s="1"/>
      <c r="G7" s="1"/>
      <c r="H7" s="147"/>
      <c r="I7" s="1"/>
    </row>
    <row r="8" spans="1:21" ht="12.75">
      <c r="A8" s="406">
        <v>1</v>
      </c>
      <c r="B8" s="109">
        <v>1</v>
      </c>
      <c r="C8">
        <v>1</v>
      </c>
      <c r="D8" s="122">
        <v>40824</v>
      </c>
      <c r="E8" s="2" t="s">
        <v>96</v>
      </c>
      <c r="F8" s="136" t="s">
        <v>0</v>
      </c>
      <c r="G8" s="2" t="s">
        <v>92</v>
      </c>
      <c r="H8" s="148">
        <v>0</v>
      </c>
      <c r="I8" s="2" t="s">
        <v>162</v>
      </c>
      <c r="K8" s="2" t="s">
        <v>122</v>
      </c>
      <c r="L8" t="s">
        <v>0</v>
      </c>
      <c r="M8" s="2" t="s">
        <v>103</v>
      </c>
      <c r="O8">
        <v>5</v>
      </c>
      <c r="P8" s="1" t="s">
        <v>1</v>
      </c>
      <c r="Q8">
        <v>6</v>
      </c>
      <c r="S8">
        <f>IF(O8&gt;Q8,1,0)</f>
        <v>0</v>
      </c>
      <c r="T8">
        <f>IF(ISNUMBER(Q8),IF(O8=Q8,1,0),0)</f>
        <v>0</v>
      </c>
      <c r="U8">
        <f>IF(O8&lt;Q8,1,0)</f>
        <v>1</v>
      </c>
    </row>
    <row r="9" spans="1:21" ht="12.75">
      <c r="A9" s="406">
        <v>2</v>
      </c>
      <c r="B9" s="109">
        <v>1</v>
      </c>
      <c r="C9">
        <v>2</v>
      </c>
      <c r="D9" s="122">
        <v>40824</v>
      </c>
      <c r="E9" s="2" t="s">
        <v>96</v>
      </c>
      <c r="F9" s="136" t="s">
        <v>0</v>
      </c>
      <c r="G9" s="2" t="s">
        <v>92</v>
      </c>
      <c r="H9" s="148">
        <v>0</v>
      </c>
      <c r="I9" s="2" t="s">
        <v>162</v>
      </c>
      <c r="K9" s="2" t="s">
        <v>124</v>
      </c>
      <c r="L9" t="s">
        <v>0</v>
      </c>
      <c r="M9" s="2" t="s">
        <v>105</v>
      </c>
      <c r="O9">
        <v>2</v>
      </c>
      <c r="P9" s="1" t="s">
        <v>1</v>
      </c>
      <c r="Q9">
        <v>6</v>
      </c>
      <c r="S9">
        <f aca="true" t="shared" si="0" ref="S9:S24">IF(O9&gt;Q9,1,0)</f>
        <v>0</v>
      </c>
      <c r="T9">
        <f aca="true" t="shared" si="1" ref="T9:T24">IF(ISNUMBER(Q9),IF(O9=Q9,1,0),0)</f>
        <v>0</v>
      </c>
      <c r="U9">
        <f aca="true" t="shared" si="2" ref="U9:U24">IF(O9&lt;Q9,1,0)</f>
        <v>1</v>
      </c>
    </row>
    <row r="10" spans="1:21" ht="12.75">
      <c r="A10" s="406">
        <v>3</v>
      </c>
      <c r="B10" s="109">
        <v>1</v>
      </c>
      <c r="C10">
        <v>3</v>
      </c>
      <c r="D10" s="122">
        <v>40824</v>
      </c>
      <c r="E10" s="2" t="s">
        <v>96</v>
      </c>
      <c r="F10" s="136" t="s">
        <v>0</v>
      </c>
      <c r="G10" s="2" t="s">
        <v>92</v>
      </c>
      <c r="H10" s="148">
        <v>0</v>
      </c>
      <c r="I10" s="2" t="s">
        <v>162</v>
      </c>
      <c r="K10" s="2" t="s">
        <v>123</v>
      </c>
      <c r="L10" t="s">
        <v>0</v>
      </c>
      <c r="M10" s="2" t="s">
        <v>104</v>
      </c>
      <c r="O10">
        <v>3</v>
      </c>
      <c r="P10" s="1" t="s">
        <v>1</v>
      </c>
      <c r="Q10">
        <v>4</v>
      </c>
      <c r="S10">
        <f t="shared" si="0"/>
        <v>0</v>
      </c>
      <c r="T10">
        <f t="shared" si="1"/>
        <v>0</v>
      </c>
      <c r="U10">
        <f t="shared" si="2"/>
        <v>1</v>
      </c>
    </row>
    <row r="11" spans="1:21" ht="12.75">
      <c r="A11" s="406">
        <v>4</v>
      </c>
      <c r="B11" s="109">
        <v>1</v>
      </c>
      <c r="C11">
        <v>4</v>
      </c>
      <c r="D11" s="122">
        <v>40824</v>
      </c>
      <c r="E11" s="2" t="s">
        <v>96</v>
      </c>
      <c r="F11" s="136" t="s">
        <v>0</v>
      </c>
      <c r="G11" s="2" t="s">
        <v>92</v>
      </c>
      <c r="H11" s="148"/>
      <c r="I11" s="2" t="s">
        <v>162</v>
      </c>
      <c r="K11" s="2" t="s">
        <v>121</v>
      </c>
      <c r="L11" t="s">
        <v>0</v>
      </c>
      <c r="M11" s="2" t="s">
        <v>102</v>
      </c>
      <c r="O11">
        <v>5</v>
      </c>
      <c r="P11" s="1" t="s">
        <v>1</v>
      </c>
      <c r="Q11">
        <v>4</v>
      </c>
      <c r="S11">
        <f t="shared" si="0"/>
        <v>1</v>
      </c>
      <c r="T11">
        <f t="shared" si="1"/>
        <v>0</v>
      </c>
      <c r="U11">
        <f t="shared" si="2"/>
        <v>0</v>
      </c>
    </row>
    <row r="12" spans="1:21" ht="12.75">
      <c r="A12" s="406">
        <v>5</v>
      </c>
      <c r="B12" s="109">
        <v>1</v>
      </c>
      <c r="C12">
        <v>5</v>
      </c>
      <c r="D12" s="122">
        <v>40824</v>
      </c>
      <c r="E12" s="2" t="s">
        <v>96</v>
      </c>
      <c r="F12" s="136" t="s">
        <v>0</v>
      </c>
      <c r="G12" s="2" t="s">
        <v>92</v>
      </c>
      <c r="H12" s="148"/>
      <c r="I12" s="2" t="s">
        <v>162</v>
      </c>
      <c r="K12" s="2" t="s">
        <v>124</v>
      </c>
      <c r="L12" t="s">
        <v>0</v>
      </c>
      <c r="M12" s="2" t="s">
        <v>103</v>
      </c>
      <c r="O12">
        <v>7</v>
      </c>
      <c r="P12" s="1" t="s">
        <v>1</v>
      </c>
      <c r="Q12">
        <v>5</v>
      </c>
      <c r="S12">
        <f t="shared" si="0"/>
        <v>1</v>
      </c>
      <c r="T12">
        <f t="shared" si="1"/>
        <v>0</v>
      </c>
      <c r="U12">
        <f t="shared" si="2"/>
        <v>0</v>
      </c>
    </row>
    <row r="13" spans="1:21" ht="12.75">
      <c r="A13" s="406">
        <v>6</v>
      </c>
      <c r="B13" s="109">
        <v>1</v>
      </c>
      <c r="C13">
        <v>6</v>
      </c>
      <c r="D13" s="122">
        <v>40824</v>
      </c>
      <c r="E13" s="2" t="s">
        <v>96</v>
      </c>
      <c r="F13" s="136" t="s">
        <v>0</v>
      </c>
      <c r="G13" s="2" t="s">
        <v>92</v>
      </c>
      <c r="H13" s="148">
        <v>0</v>
      </c>
      <c r="I13" s="2" t="s">
        <v>162</v>
      </c>
      <c r="K13" s="2" t="s">
        <v>123</v>
      </c>
      <c r="L13" t="s">
        <v>0</v>
      </c>
      <c r="M13" s="2" t="s">
        <v>105</v>
      </c>
      <c r="O13">
        <v>1</v>
      </c>
      <c r="P13" s="1" t="s">
        <v>1</v>
      </c>
      <c r="Q13">
        <v>3</v>
      </c>
      <c r="S13">
        <f t="shared" si="0"/>
        <v>0</v>
      </c>
      <c r="T13">
        <f t="shared" si="1"/>
        <v>0</v>
      </c>
      <c r="U13">
        <f t="shared" si="2"/>
        <v>1</v>
      </c>
    </row>
    <row r="14" spans="1:21" ht="12.75">
      <c r="A14" s="406">
        <v>7</v>
      </c>
      <c r="B14" s="109">
        <v>1</v>
      </c>
      <c r="C14">
        <v>7</v>
      </c>
      <c r="D14" s="122">
        <v>40824</v>
      </c>
      <c r="E14" s="2" t="s">
        <v>96</v>
      </c>
      <c r="F14" s="136" t="s">
        <v>0</v>
      </c>
      <c r="G14" s="2" t="s">
        <v>92</v>
      </c>
      <c r="H14" s="148">
        <v>0</v>
      </c>
      <c r="I14" s="2" t="s">
        <v>162</v>
      </c>
      <c r="K14" s="2" t="s">
        <v>121</v>
      </c>
      <c r="L14" t="s">
        <v>0</v>
      </c>
      <c r="M14" s="2" t="s">
        <v>104</v>
      </c>
      <c r="O14">
        <v>4</v>
      </c>
      <c r="P14" s="1" t="s">
        <v>1</v>
      </c>
      <c r="Q14">
        <v>5</v>
      </c>
      <c r="S14">
        <f t="shared" si="0"/>
        <v>0</v>
      </c>
      <c r="T14">
        <f t="shared" si="1"/>
        <v>0</v>
      </c>
      <c r="U14">
        <f t="shared" si="2"/>
        <v>1</v>
      </c>
    </row>
    <row r="15" spans="1:21" ht="12.75">
      <c r="A15" s="406">
        <v>8</v>
      </c>
      <c r="B15" s="109">
        <v>1</v>
      </c>
      <c r="C15">
        <v>8</v>
      </c>
      <c r="D15" s="122">
        <v>40824</v>
      </c>
      <c r="E15" s="2" t="s">
        <v>96</v>
      </c>
      <c r="F15" s="136" t="s">
        <v>0</v>
      </c>
      <c r="G15" s="2" t="s">
        <v>92</v>
      </c>
      <c r="H15" s="148">
        <v>0</v>
      </c>
      <c r="I15" s="2" t="s">
        <v>162</v>
      </c>
      <c r="K15" s="2" t="s">
        <v>122</v>
      </c>
      <c r="L15" t="s">
        <v>0</v>
      </c>
      <c r="M15" s="2" t="s">
        <v>102</v>
      </c>
      <c r="O15">
        <v>1</v>
      </c>
      <c r="P15" s="1" t="s">
        <v>1</v>
      </c>
      <c r="Q15">
        <v>8</v>
      </c>
      <c r="S15">
        <f t="shared" si="0"/>
        <v>0</v>
      </c>
      <c r="T15">
        <f t="shared" si="1"/>
        <v>0</v>
      </c>
      <c r="U15">
        <f t="shared" si="2"/>
        <v>1</v>
      </c>
    </row>
    <row r="16" spans="1:21" ht="12.75">
      <c r="A16" s="406">
        <v>9</v>
      </c>
      <c r="B16" s="109">
        <v>1</v>
      </c>
      <c r="C16">
        <v>9</v>
      </c>
      <c r="D16" s="122">
        <v>40824</v>
      </c>
      <c r="E16" s="2" t="s">
        <v>96</v>
      </c>
      <c r="F16" s="136" t="s">
        <v>0</v>
      </c>
      <c r="G16" s="2" t="s">
        <v>92</v>
      </c>
      <c r="H16" s="148">
        <v>0</v>
      </c>
      <c r="I16" s="2" t="s">
        <v>162</v>
      </c>
      <c r="K16" s="2" t="s">
        <v>121</v>
      </c>
      <c r="L16" t="s">
        <v>0</v>
      </c>
      <c r="M16" s="2" t="s">
        <v>105</v>
      </c>
      <c r="O16">
        <v>3</v>
      </c>
      <c r="P16" s="1" t="s">
        <v>1</v>
      </c>
      <c r="Q16">
        <v>4</v>
      </c>
      <c r="S16">
        <f t="shared" si="0"/>
        <v>0</v>
      </c>
      <c r="T16">
        <f t="shared" si="1"/>
        <v>0</v>
      </c>
      <c r="U16">
        <f t="shared" si="2"/>
        <v>1</v>
      </c>
    </row>
    <row r="17" spans="1:21" ht="12.75">
      <c r="A17" s="406">
        <v>10</v>
      </c>
      <c r="B17" s="109">
        <v>1</v>
      </c>
      <c r="C17">
        <v>10</v>
      </c>
      <c r="D17" s="122">
        <v>40824</v>
      </c>
      <c r="E17" s="2" t="s">
        <v>96</v>
      </c>
      <c r="F17" s="136" t="s">
        <v>0</v>
      </c>
      <c r="G17" s="2" t="s">
        <v>92</v>
      </c>
      <c r="H17" s="148">
        <v>0</v>
      </c>
      <c r="I17" s="2" t="s">
        <v>162</v>
      </c>
      <c r="K17" s="2" t="s">
        <v>123</v>
      </c>
      <c r="L17" t="s">
        <v>0</v>
      </c>
      <c r="M17" s="2" t="s">
        <v>103</v>
      </c>
      <c r="O17">
        <v>0</v>
      </c>
      <c r="P17" s="1" t="s">
        <v>1</v>
      </c>
      <c r="Q17">
        <v>6</v>
      </c>
      <c r="S17">
        <f t="shared" si="0"/>
        <v>0</v>
      </c>
      <c r="T17">
        <f t="shared" si="1"/>
        <v>0</v>
      </c>
      <c r="U17">
        <f t="shared" si="2"/>
        <v>1</v>
      </c>
    </row>
    <row r="18" spans="1:21" ht="12.75">
      <c r="A18" s="406">
        <v>11</v>
      </c>
      <c r="B18" s="109">
        <v>1</v>
      </c>
      <c r="C18">
        <v>11</v>
      </c>
      <c r="D18" s="122">
        <v>40824</v>
      </c>
      <c r="E18" s="2" t="s">
        <v>96</v>
      </c>
      <c r="F18" s="136" t="s">
        <v>0</v>
      </c>
      <c r="G18" s="2" t="s">
        <v>92</v>
      </c>
      <c r="H18" s="148"/>
      <c r="I18" s="2" t="s">
        <v>162</v>
      </c>
      <c r="K18" s="2" t="s">
        <v>124</v>
      </c>
      <c r="L18" t="s">
        <v>0</v>
      </c>
      <c r="M18" s="2" t="s">
        <v>102</v>
      </c>
      <c r="O18">
        <v>3</v>
      </c>
      <c r="P18" s="1" t="s">
        <v>1</v>
      </c>
      <c r="Q18">
        <v>2</v>
      </c>
      <c r="S18">
        <f t="shared" si="0"/>
        <v>1</v>
      </c>
      <c r="T18">
        <f t="shared" si="1"/>
        <v>0</v>
      </c>
      <c r="U18">
        <f t="shared" si="2"/>
        <v>0</v>
      </c>
    </row>
    <row r="19" spans="1:21" ht="12.75">
      <c r="A19" s="406">
        <v>12</v>
      </c>
      <c r="B19" s="109">
        <v>1</v>
      </c>
      <c r="C19">
        <v>12</v>
      </c>
      <c r="D19" s="122">
        <v>40824</v>
      </c>
      <c r="E19" s="2" t="s">
        <v>96</v>
      </c>
      <c r="F19" s="136" t="s">
        <v>0</v>
      </c>
      <c r="G19" s="2" t="s">
        <v>92</v>
      </c>
      <c r="H19" s="148"/>
      <c r="I19" s="2" t="s">
        <v>162</v>
      </c>
      <c r="K19" s="2" t="s">
        <v>122</v>
      </c>
      <c r="L19" t="s">
        <v>0</v>
      </c>
      <c r="M19" s="2" t="s">
        <v>104</v>
      </c>
      <c r="O19">
        <v>4</v>
      </c>
      <c r="P19" s="1" t="s">
        <v>1</v>
      </c>
      <c r="Q19">
        <v>4</v>
      </c>
      <c r="S19">
        <f t="shared" si="0"/>
        <v>0</v>
      </c>
      <c r="T19">
        <f t="shared" si="1"/>
        <v>1</v>
      </c>
      <c r="U19">
        <f t="shared" si="2"/>
        <v>0</v>
      </c>
    </row>
    <row r="20" spans="1:21" ht="12.75">
      <c r="A20" s="406">
        <v>13</v>
      </c>
      <c r="B20" s="109">
        <v>1</v>
      </c>
      <c r="C20">
        <v>13</v>
      </c>
      <c r="D20" s="122">
        <v>40824</v>
      </c>
      <c r="E20" s="2" t="s">
        <v>96</v>
      </c>
      <c r="F20" s="136" t="s">
        <v>0</v>
      </c>
      <c r="G20" s="2" t="s">
        <v>92</v>
      </c>
      <c r="H20" s="148">
        <v>0</v>
      </c>
      <c r="I20" s="2" t="s">
        <v>162</v>
      </c>
      <c r="K20" s="2" t="s">
        <v>122</v>
      </c>
      <c r="L20" t="s">
        <v>0</v>
      </c>
      <c r="M20" s="2" t="s">
        <v>105</v>
      </c>
      <c r="O20">
        <v>2</v>
      </c>
      <c r="P20" s="1" t="s">
        <v>1</v>
      </c>
      <c r="Q20">
        <v>7</v>
      </c>
      <c r="S20">
        <f t="shared" si="0"/>
        <v>0</v>
      </c>
      <c r="T20">
        <f t="shared" si="1"/>
        <v>0</v>
      </c>
      <c r="U20">
        <f t="shared" si="2"/>
        <v>1</v>
      </c>
    </row>
    <row r="21" spans="1:21" ht="12.75">
      <c r="A21" s="406">
        <v>14</v>
      </c>
      <c r="B21" s="109">
        <v>1</v>
      </c>
      <c r="C21">
        <v>14</v>
      </c>
      <c r="D21" s="122">
        <v>40824</v>
      </c>
      <c r="E21" s="2" t="s">
        <v>96</v>
      </c>
      <c r="F21" s="136" t="s">
        <v>0</v>
      </c>
      <c r="G21" s="2" t="s">
        <v>92</v>
      </c>
      <c r="H21" s="148">
        <v>0</v>
      </c>
      <c r="I21" s="2" t="s">
        <v>162</v>
      </c>
      <c r="K21" s="2" t="s">
        <v>121</v>
      </c>
      <c r="L21" t="s">
        <v>0</v>
      </c>
      <c r="M21" s="2" t="s">
        <v>103</v>
      </c>
      <c r="O21">
        <v>3</v>
      </c>
      <c r="P21" s="1" t="s">
        <v>1</v>
      </c>
      <c r="Q21">
        <v>6</v>
      </c>
      <c r="S21">
        <f t="shared" si="0"/>
        <v>0</v>
      </c>
      <c r="T21">
        <f t="shared" si="1"/>
        <v>0</v>
      </c>
      <c r="U21">
        <f t="shared" si="2"/>
        <v>1</v>
      </c>
    </row>
    <row r="22" spans="1:21" ht="12.75">
      <c r="A22" s="406">
        <v>15</v>
      </c>
      <c r="B22" s="109">
        <v>1</v>
      </c>
      <c r="C22">
        <v>15</v>
      </c>
      <c r="D22" s="122">
        <v>40824</v>
      </c>
      <c r="E22" s="2" t="s">
        <v>96</v>
      </c>
      <c r="F22" s="136" t="s">
        <v>0</v>
      </c>
      <c r="G22" s="2" t="s">
        <v>92</v>
      </c>
      <c r="H22" s="148"/>
      <c r="I22" s="2" t="s">
        <v>162</v>
      </c>
      <c r="K22" s="2" t="s">
        <v>123</v>
      </c>
      <c r="L22" t="s">
        <v>0</v>
      </c>
      <c r="M22" s="2" t="s">
        <v>102</v>
      </c>
      <c r="O22">
        <v>6</v>
      </c>
      <c r="P22" s="1" t="s">
        <v>1</v>
      </c>
      <c r="Q22">
        <v>5</v>
      </c>
      <c r="S22">
        <f t="shared" si="0"/>
        <v>1</v>
      </c>
      <c r="T22">
        <f t="shared" si="1"/>
        <v>0</v>
      </c>
      <c r="U22">
        <f t="shared" si="2"/>
        <v>0</v>
      </c>
    </row>
    <row r="23" spans="1:21" ht="12.75">
      <c r="A23" s="406">
        <v>16</v>
      </c>
      <c r="B23" s="109">
        <v>1</v>
      </c>
      <c r="C23">
        <v>16</v>
      </c>
      <c r="D23" s="122">
        <v>40824</v>
      </c>
      <c r="E23" s="2" t="s">
        <v>96</v>
      </c>
      <c r="F23" s="136" t="s">
        <v>0</v>
      </c>
      <c r="G23" s="2" t="s">
        <v>92</v>
      </c>
      <c r="H23" s="148"/>
      <c r="I23" s="2" t="s">
        <v>162</v>
      </c>
      <c r="K23" s="2" t="s">
        <v>124</v>
      </c>
      <c r="L23" t="s">
        <v>0</v>
      </c>
      <c r="M23" s="2" t="s">
        <v>104</v>
      </c>
      <c r="O23">
        <v>8</v>
      </c>
      <c r="P23" s="1" t="s">
        <v>1</v>
      </c>
      <c r="Q23">
        <v>5</v>
      </c>
      <c r="S23">
        <f t="shared" si="0"/>
        <v>1</v>
      </c>
      <c r="T23">
        <f t="shared" si="1"/>
        <v>0</v>
      </c>
      <c r="U23">
        <f t="shared" si="2"/>
        <v>0</v>
      </c>
    </row>
    <row r="24" spans="1:21" ht="12.75">
      <c r="A24" s="406">
        <v>17</v>
      </c>
      <c r="B24" s="109">
        <v>2</v>
      </c>
      <c r="C24">
        <v>1</v>
      </c>
      <c r="D24" s="122">
        <v>40845</v>
      </c>
      <c r="E24" s="2" t="s">
        <v>93</v>
      </c>
      <c r="F24" s="136" t="s">
        <v>0</v>
      </c>
      <c r="G24" s="2" t="s">
        <v>96</v>
      </c>
      <c r="H24" s="148"/>
      <c r="I24" s="2" t="s">
        <v>162</v>
      </c>
      <c r="K24" s="2" t="s">
        <v>112</v>
      </c>
      <c r="L24" t="s">
        <v>0</v>
      </c>
      <c r="M24" s="2" t="s">
        <v>172</v>
      </c>
      <c r="O24">
        <v>7</v>
      </c>
      <c r="P24" s="1" t="s">
        <v>1</v>
      </c>
      <c r="Q24">
        <v>1</v>
      </c>
      <c r="S24">
        <f t="shared" si="0"/>
        <v>1</v>
      </c>
      <c r="T24">
        <f t="shared" si="1"/>
        <v>0</v>
      </c>
      <c r="U24">
        <f t="shared" si="2"/>
        <v>0</v>
      </c>
    </row>
    <row r="25" spans="1:21" ht="12.75">
      <c r="A25" s="406">
        <v>18</v>
      </c>
      <c r="B25" s="109">
        <v>2</v>
      </c>
      <c r="C25">
        <v>2</v>
      </c>
      <c r="D25" s="122">
        <v>40845</v>
      </c>
      <c r="E25" s="2" t="s">
        <v>93</v>
      </c>
      <c r="F25" s="136" t="s">
        <v>0</v>
      </c>
      <c r="G25" s="2" t="s">
        <v>96</v>
      </c>
      <c r="H25" s="148"/>
      <c r="I25" s="2" t="s">
        <v>162</v>
      </c>
      <c r="K25" s="2" t="s">
        <v>113</v>
      </c>
      <c r="L25" t="s">
        <v>0</v>
      </c>
      <c r="M25" s="2" t="s">
        <v>123</v>
      </c>
      <c r="O25">
        <v>4</v>
      </c>
      <c r="P25" s="1" t="s">
        <v>1</v>
      </c>
      <c r="Q25">
        <v>2</v>
      </c>
      <c r="S25">
        <f aca="true" t="shared" si="3" ref="S25:S40">IF(O25&gt;Q25,1,0)</f>
        <v>1</v>
      </c>
      <c r="T25">
        <f aca="true" t="shared" si="4" ref="T25:T40">IF(ISNUMBER(Q25),IF(O25=Q25,1,0),0)</f>
        <v>0</v>
      </c>
      <c r="U25">
        <f aca="true" t="shared" si="5" ref="U25:U40">IF(O25&lt;Q25,1,0)</f>
        <v>0</v>
      </c>
    </row>
    <row r="26" spans="1:21" ht="12.75">
      <c r="A26" s="406">
        <v>19</v>
      </c>
      <c r="B26" s="109">
        <v>2</v>
      </c>
      <c r="C26">
        <v>3</v>
      </c>
      <c r="D26" s="122">
        <v>40845</v>
      </c>
      <c r="E26" s="2" t="s">
        <v>93</v>
      </c>
      <c r="F26" s="136" t="s">
        <v>0</v>
      </c>
      <c r="G26" s="2" t="s">
        <v>96</v>
      </c>
      <c r="H26" s="148"/>
      <c r="I26" s="2" t="s">
        <v>162</v>
      </c>
      <c r="K26" s="2" t="s">
        <v>111</v>
      </c>
      <c r="L26" t="s">
        <v>0</v>
      </c>
      <c r="M26" s="2" t="s">
        <v>120</v>
      </c>
      <c r="O26">
        <v>11</v>
      </c>
      <c r="P26" s="1" t="s">
        <v>1</v>
      </c>
      <c r="Q26">
        <v>3</v>
      </c>
      <c r="S26">
        <f t="shared" si="3"/>
        <v>1</v>
      </c>
      <c r="T26">
        <f t="shared" si="4"/>
        <v>0</v>
      </c>
      <c r="U26">
        <f t="shared" si="5"/>
        <v>0</v>
      </c>
    </row>
    <row r="27" spans="1:21" ht="12.75">
      <c r="A27" s="406">
        <v>20</v>
      </c>
      <c r="B27" s="109">
        <v>2</v>
      </c>
      <c r="C27">
        <v>4</v>
      </c>
      <c r="D27" s="122">
        <v>40845</v>
      </c>
      <c r="E27" s="2" t="s">
        <v>93</v>
      </c>
      <c r="F27" s="136" t="s">
        <v>0</v>
      </c>
      <c r="G27" s="2" t="s">
        <v>96</v>
      </c>
      <c r="H27" s="148"/>
      <c r="I27" s="2" t="s">
        <v>162</v>
      </c>
      <c r="K27" s="2" t="s">
        <v>114</v>
      </c>
      <c r="L27" t="s">
        <v>0</v>
      </c>
      <c r="M27" s="2" t="s">
        <v>124</v>
      </c>
      <c r="O27">
        <v>3</v>
      </c>
      <c r="P27" s="1" t="s">
        <v>1</v>
      </c>
      <c r="Q27">
        <v>3</v>
      </c>
      <c r="S27">
        <f t="shared" si="3"/>
        <v>0</v>
      </c>
      <c r="T27">
        <f t="shared" si="4"/>
        <v>1</v>
      </c>
      <c r="U27">
        <f t="shared" si="5"/>
        <v>0</v>
      </c>
    </row>
    <row r="28" spans="1:21" ht="12.75">
      <c r="A28" s="406">
        <v>21</v>
      </c>
      <c r="B28" s="109">
        <v>2</v>
      </c>
      <c r="C28">
        <v>5</v>
      </c>
      <c r="D28" s="122">
        <v>40845</v>
      </c>
      <c r="E28" s="2" t="s">
        <v>93</v>
      </c>
      <c r="F28" s="136" t="s">
        <v>0</v>
      </c>
      <c r="G28" s="2" t="s">
        <v>96</v>
      </c>
      <c r="H28" s="148"/>
      <c r="I28" s="2" t="s">
        <v>162</v>
      </c>
      <c r="K28" s="2" t="s">
        <v>113</v>
      </c>
      <c r="L28" t="s">
        <v>0</v>
      </c>
      <c r="M28" s="2" t="s">
        <v>172</v>
      </c>
      <c r="O28">
        <v>6</v>
      </c>
      <c r="P28" s="1" t="s">
        <v>1</v>
      </c>
      <c r="Q28">
        <v>0</v>
      </c>
      <c r="S28">
        <f t="shared" si="3"/>
        <v>1</v>
      </c>
      <c r="T28">
        <f t="shared" si="4"/>
        <v>0</v>
      </c>
      <c r="U28">
        <f t="shared" si="5"/>
        <v>0</v>
      </c>
    </row>
    <row r="29" spans="1:21" ht="12.75">
      <c r="A29" s="406">
        <v>22</v>
      </c>
      <c r="B29" s="109">
        <v>2</v>
      </c>
      <c r="C29">
        <v>6</v>
      </c>
      <c r="D29" s="122">
        <v>40845</v>
      </c>
      <c r="E29" s="2" t="s">
        <v>93</v>
      </c>
      <c r="F29" s="136" t="s">
        <v>0</v>
      </c>
      <c r="G29" s="2" t="s">
        <v>96</v>
      </c>
      <c r="H29" s="148"/>
      <c r="I29" s="2" t="s">
        <v>162</v>
      </c>
      <c r="K29" s="2" t="s">
        <v>111</v>
      </c>
      <c r="L29" t="s">
        <v>0</v>
      </c>
      <c r="M29" s="2" t="s">
        <v>123</v>
      </c>
      <c r="O29">
        <v>12</v>
      </c>
      <c r="P29" s="1" t="s">
        <v>1</v>
      </c>
      <c r="Q29">
        <v>4</v>
      </c>
      <c r="S29">
        <f t="shared" si="3"/>
        <v>1</v>
      </c>
      <c r="T29">
        <f t="shared" si="4"/>
        <v>0</v>
      </c>
      <c r="U29">
        <f t="shared" si="5"/>
        <v>0</v>
      </c>
    </row>
    <row r="30" spans="1:21" ht="12.75">
      <c r="A30" s="406">
        <v>23</v>
      </c>
      <c r="B30" s="109">
        <v>2</v>
      </c>
      <c r="C30">
        <v>7</v>
      </c>
      <c r="D30" s="122">
        <v>40845</v>
      </c>
      <c r="E30" s="2" t="s">
        <v>93</v>
      </c>
      <c r="F30" s="136" t="s">
        <v>0</v>
      </c>
      <c r="G30" s="2" t="s">
        <v>96</v>
      </c>
      <c r="H30" s="148"/>
      <c r="I30" s="2" t="s">
        <v>162</v>
      </c>
      <c r="K30" s="2" t="s">
        <v>114</v>
      </c>
      <c r="L30" t="s">
        <v>0</v>
      </c>
      <c r="M30" s="2" t="s">
        <v>120</v>
      </c>
      <c r="O30">
        <v>4</v>
      </c>
      <c r="P30" s="1" t="s">
        <v>1</v>
      </c>
      <c r="Q30">
        <v>2</v>
      </c>
      <c r="S30">
        <f t="shared" si="3"/>
        <v>1</v>
      </c>
      <c r="T30">
        <f t="shared" si="4"/>
        <v>0</v>
      </c>
      <c r="U30">
        <f t="shared" si="5"/>
        <v>0</v>
      </c>
    </row>
    <row r="31" spans="1:21" ht="12.75">
      <c r="A31" s="406">
        <v>24</v>
      </c>
      <c r="B31" s="109">
        <v>2</v>
      </c>
      <c r="C31">
        <v>8</v>
      </c>
      <c r="D31" s="122">
        <v>40845</v>
      </c>
      <c r="E31" s="2" t="s">
        <v>93</v>
      </c>
      <c r="F31" s="136" t="s">
        <v>0</v>
      </c>
      <c r="G31" s="2" t="s">
        <v>96</v>
      </c>
      <c r="H31" s="148">
        <v>0</v>
      </c>
      <c r="I31" s="2" t="s">
        <v>162</v>
      </c>
      <c r="K31" s="2" t="s">
        <v>112</v>
      </c>
      <c r="L31" t="s">
        <v>0</v>
      </c>
      <c r="M31" s="2" t="s">
        <v>124</v>
      </c>
      <c r="O31">
        <v>3</v>
      </c>
      <c r="P31" s="1" t="s">
        <v>1</v>
      </c>
      <c r="Q31">
        <v>4</v>
      </c>
      <c r="S31">
        <f t="shared" si="3"/>
        <v>0</v>
      </c>
      <c r="T31">
        <f t="shared" si="4"/>
        <v>0</v>
      </c>
      <c r="U31">
        <f t="shared" si="5"/>
        <v>1</v>
      </c>
    </row>
    <row r="32" spans="1:21" ht="12.75">
      <c r="A32" s="406">
        <v>25</v>
      </c>
      <c r="B32" s="109">
        <v>2</v>
      </c>
      <c r="C32">
        <v>9</v>
      </c>
      <c r="D32" s="122">
        <v>40845</v>
      </c>
      <c r="E32" s="2" t="s">
        <v>93</v>
      </c>
      <c r="F32" s="136" t="s">
        <v>0</v>
      </c>
      <c r="G32" s="2" t="s">
        <v>96</v>
      </c>
      <c r="H32" s="148"/>
      <c r="I32" s="2" t="s">
        <v>162</v>
      </c>
      <c r="K32" s="2" t="s">
        <v>114</v>
      </c>
      <c r="L32" t="s">
        <v>0</v>
      </c>
      <c r="M32" s="2" t="s">
        <v>123</v>
      </c>
      <c r="O32">
        <v>5</v>
      </c>
      <c r="P32" s="1" t="s">
        <v>1</v>
      </c>
      <c r="Q32">
        <v>4</v>
      </c>
      <c r="S32">
        <f t="shared" si="3"/>
        <v>1</v>
      </c>
      <c r="T32">
        <f t="shared" si="4"/>
        <v>0</v>
      </c>
      <c r="U32">
        <f t="shared" si="5"/>
        <v>0</v>
      </c>
    </row>
    <row r="33" spans="1:21" ht="12.75">
      <c r="A33" s="406">
        <v>26</v>
      </c>
      <c r="B33" s="109">
        <v>2</v>
      </c>
      <c r="C33">
        <v>10</v>
      </c>
      <c r="D33" s="122">
        <v>40845</v>
      </c>
      <c r="E33" s="2" t="s">
        <v>93</v>
      </c>
      <c r="F33" s="136" t="s">
        <v>0</v>
      </c>
      <c r="G33" s="2" t="s">
        <v>96</v>
      </c>
      <c r="H33" s="148"/>
      <c r="I33" s="2" t="s">
        <v>162</v>
      </c>
      <c r="K33" s="2" t="s">
        <v>111</v>
      </c>
      <c r="L33" t="s">
        <v>0</v>
      </c>
      <c r="M33" s="2" t="s">
        <v>172</v>
      </c>
      <c r="O33">
        <v>4</v>
      </c>
      <c r="P33" s="1" t="s">
        <v>1</v>
      </c>
      <c r="Q33">
        <v>3</v>
      </c>
      <c r="S33">
        <f t="shared" si="3"/>
        <v>1</v>
      </c>
      <c r="T33">
        <f t="shared" si="4"/>
        <v>0</v>
      </c>
      <c r="U33">
        <f t="shared" si="5"/>
        <v>0</v>
      </c>
    </row>
    <row r="34" spans="1:21" ht="12.75">
      <c r="A34" s="406">
        <v>27</v>
      </c>
      <c r="B34" s="109">
        <v>2</v>
      </c>
      <c r="C34">
        <v>11</v>
      </c>
      <c r="D34" s="122">
        <v>40845</v>
      </c>
      <c r="E34" s="2" t="s">
        <v>93</v>
      </c>
      <c r="F34" s="136" t="s">
        <v>0</v>
      </c>
      <c r="G34" s="2" t="s">
        <v>96</v>
      </c>
      <c r="H34" s="148"/>
      <c r="I34" s="2" t="s">
        <v>162</v>
      </c>
      <c r="K34" s="2" t="s">
        <v>113</v>
      </c>
      <c r="L34" t="s">
        <v>0</v>
      </c>
      <c r="M34" s="2" t="s">
        <v>124</v>
      </c>
      <c r="O34">
        <v>7</v>
      </c>
      <c r="P34" s="1" t="s">
        <v>1</v>
      </c>
      <c r="Q34">
        <v>0</v>
      </c>
      <c r="S34">
        <f t="shared" si="3"/>
        <v>1</v>
      </c>
      <c r="T34">
        <f t="shared" si="4"/>
        <v>0</v>
      </c>
      <c r="U34">
        <f t="shared" si="5"/>
        <v>0</v>
      </c>
    </row>
    <row r="35" spans="1:21" ht="12.75">
      <c r="A35" s="406">
        <v>28</v>
      </c>
      <c r="B35" s="109">
        <v>2</v>
      </c>
      <c r="C35">
        <v>12</v>
      </c>
      <c r="D35" s="122">
        <v>40845</v>
      </c>
      <c r="E35" s="2" t="s">
        <v>93</v>
      </c>
      <c r="F35" s="136" t="s">
        <v>0</v>
      </c>
      <c r="G35" s="2" t="s">
        <v>96</v>
      </c>
      <c r="H35" s="148"/>
      <c r="I35" s="2" t="s">
        <v>162</v>
      </c>
      <c r="K35" s="2" t="s">
        <v>112</v>
      </c>
      <c r="L35" t="s">
        <v>0</v>
      </c>
      <c r="M35" s="2" t="s">
        <v>120</v>
      </c>
      <c r="O35">
        <v>5</v>
      </c>
      <c r="P35" s="1" t="s">
        <v>1</v>
      </c>
      <c r="Q35">
        <v>1</v>
      </c>
      <c r="S35">
        <f t="shared" si="3"/>
        <v>1</v>
      </c>
      <c r="T35">
        <f t="shared" si="4"/>
        <v>0</v>
      </c>
      <c r="U35">
        <f t="shared" si="5"/>
        <v>0</v>
      </c>
    </row>
    <row r="36" spans="1:21" ht="12.75">
      <c r="A36" s="406">
        <v>29</v>
      </c>
      <c r="B36" s="109">
        <v>2</v>
      </c>
      <c r="C36">
        <v>13</v>
      </c>
      <c r="D36" s="122">
        <v>40845</v>
      </c>
      <c r="E36" s="2" t="s">
        <v>93</v>
      </c>
      <c r="F36" s="136" t="s">
        <v>0</v>
      </c>
      <c r="G36" s="2" t="s">
        <v>96</v>
      </c>
      <c r="H36" s="148"/>
      <c r="I36" s="2" t="s">
        <v>162</v>
      </c>
      <c r="K36" s="2" t="s">
        <v>112</v>
      </c>
      <c r="L36" t="s">
        <v>0</v>
      </c>
      <c r="M36" s="2" t="s">
        <v>123</v>
      </c>
      <c r="O36">
        <v>5</v>
      </c>
      <c r="P36" s="1" t="s">
        <v>1</v>
      </c>
      <c r="Q36">
        <v>3</v>
      </c>
      <c r="S36">
        <f t="shared" si="3"/>
        <v>1</v>
      </c>
      <c r="T36">
        <f t="shared" si="4"/>
        <v>0</v>
      </c>
      <c r="U36">
        <f t="shared" si="5"/>
        <v>0</v>
      </c>
    </row>
    <row r="37" spans="1:21" ht="12.75">
      <c r="A37" s="406">
        <v>30</v>
      </c>
      <c r="B37" s="109">
        <v>2</v>
      </c>
      <c r="C37">
        <v>14</v>
      </c>
      <c r="D37" s="122">
        <v>40845</v>
      </c>
      <c r="E37" s="2" t="s">
        <v>93</v>
      </c>
      <c r="F37" s="136" t="s">
        <v>0</v>
      </c>
      <c r="G37" s="2" t="s">
        <v>96</v>
      </c>
      <c r="H37" s="148"/>
      <c r="I37" s="2" t="s">
        <v>162</v>
      </c>
      <c r="K37" s="2" t="s">
        <v>114</v>
      </c>
      <c r="L37" t="s">
        <v>0</v>
      </c>
      <c r="M37" s="2" t="s">
        <v>172</v>
      </c>
      <c r="O37">
        <v>8</v>
      </c>
      <c r="P37" s="1" t="s">
        <v>1</v>
      </c>
      <c r="Q37">
        <v>3</v>
      </c>
      <c r="S37">
        <f t="shared" si="3"/>
        <v>1</v>
      </c>
      <c r="T37">
        <f t="shared" si="4"/>
        <v>0</v>
      </c>
      <c r="U37">
        <f t="shared" si="5"/>
        <v>0</v>
      </c>
    </row>
    <row r="38" spans="1:21" ht="12.75">
      <c r="A38" s="406">
        <v>31</v>
      </c>
      <c r="B38" s="109">
        <v>2</v>
      </c>
      <c r="C38">
        <v>15</v>
      </c>
      <c r="D38" s="122">
        <v>40845</v>
      </c>
      <c r="E38" s="2" t="s">
        <v>93</v>
      </c>
      <c r="F38" s="136" t="s">
        <v>0</v>
      </c>
      <c r="G38" s="2" t="s">
        <v>96</v>
      </c>
      <c r="H38" s="148"/>
      <c r="I38" s="2" t="s">
        <v>162</v>
      </c>
      <c r="K38" s="2" t="s">
        <v>111</v>
      </c>
      <c r="L38" t="s">
        <v>0</v>
      </c>
      <c r="M38" s="2" t="s">
        <v>124</v>
      </c>
      <c r="O38">
        <v>5</v>
      </c>
      <c r="P38" s="1" t="s">
        <v>1</v>
      </c>
      <c r="Q38">
        <v>4</v>
      </c>
      <c r="S38">
        <f t="shared" si="3"/>
        <v>1</v>
      </c>
      <c r="T38">
        <f t="shared" si="4"/>
        <v>0</v>
      </c>
      <c r="U38">
        <f t="shared" si="5"/>
        <v>0</v>
      </c>
    </row>
    <row r="39" spans="1:21" ht="12.75">
      <c r="A39" s="406">
        <v>32</v>
      </c>
      <c r="B39" s="109">
        <v>2</v>
      </c>
      <c r="C39">
        <v>16</v>
      </c>
      <c r="D39" s="122">
        <v>40845</v>
      </c>
      <c r="E39" s="2" t="s">
        <v>93</v>
      </c>
      <c r="F39" s="136" t="s">
        <v>0</v>
      </c>
      <c r="G39" s="2" t="s">
        <v>96</v>
      </c>
      <c r="H39" s="148"/>
      <c r="I39" s="2" t="s">
        <v>162</v>
      </c>
      <c r="K39" s="2" t="s">
        <v>113</v>
      </c>
      <c r="L39" t="s">
        <v>0</v>
      </c>
      <c r="M39" s="2" t="s">
        <v>120</v>
      </c>
      <c r="O39">
        <v>6</v>
      </c>
      <c r="P39" s="1" t="s">
        <v>1</v>
      </c>
      <c r="Q39">
        <v>2</v>
      </c>
      <c r="S39">
        <f t="shared" si="3"/>
        <v>1</v>
      </c>
      <c r="T39">
        <f t="shared" si="4"/>
        <v>0</v>
      </c>
      <c r="U39">
        <f t="shared" si="5"/>
        <v>0</v>
      </c>
    </row>
    <row r="40" spans="1:21" ht="12.75">
      <c r="A40" s="406">
        <v>33</v>
      </c>
      <c r="B40" s="109">
        <v>3</v>
      </c>
      <c r="C40">
        <v>1</v>
      </c>
      <c r="D40" s="122">
        <v>40873</v>
      </c>
      <c r="E40" s="2" t="s">
        <v>94</v>
      </c>
      <c r="F40" s="136" t="s">
        <v>0</v>
      </c>
      <c r="G40" s="2" t="s">
        <v>96</v>
      </c>
      <c r="H40" s="148"/>
      <c r="I40" s="2" t="s">
        <v>162</v>
      </c>
      <c r="K40" s="2" t="s">
        <v>108</v>
      </c>
      <c r="L40" t="s">
        <v>0</v>
      </c>
      <c r="M40" s="2" t="s">
        <v>125</v>
      </c>
      <c r="O40">
        <v>8</v>
      </c>
      <c r="P40" s="1" t="s">
        <v>1</v>
      </c>
      <c r="Q40">
        <v>1</v>
      </c>
      <c r="S40">
        <f t="shared" si="3"/>
        <v>1</v>
      </c>
      <c r="T40">
        <f t="shared" si="4"/>
        <v>0</v>
      </c>
      <c r="U40">
        <f t="shared" si="5"/>
        <v>0</v>
      </c>
    </row>
    <row r="41" spans="1:21" ht="12.75">
      <c r="A41" s="406">
        <v>34</v>
      </c>
      <c r="B41" s="109">
        <v>3</v>
      </c>
      <c r="C41">
        <v>2</v>
      </c>
      <c r="D41" s="122">
        <v>40873</v>
      </c>
      <c r="E41" s="2" t="s">
        <v>94</v>
      </c>
      <c r="F41" s="136" t="s">
        <v>0</v>
      </c>
      <c r="G41" s="2" t="s">
        <v>96</v>
      </c>
      <c r="H41" s="148"/>
      <c r="I41" s="2" t="s">
        <v>162</v>
      </c>
      <c r="K41" s="2" t="s">
        <v>109</v>
      </c>
      <c r="L41" t="s">
        <v>0</v>
      </c>
      <c r="M41" s="2" t="s">
        <v>121</v>
      </c>
      <c r="O41">
        <v>5</v>
      </c>
      <c r="P41" s="1" t="s">
        <v>1</v>
      </c>
      <c r="Q41">
        <v>5</v>
      </c>
      <c r="S41">
        <f aca="true" t="shared" si="6" ref="S41:S56">IF(O41&gt;Q41,1,0)</f>
        <v>0</v>
      </c>
      <c r="T41">
        <f aca="true" t="shared" si="7" ref="T41:T56">IF(ISNUMBER(Q41),IF(O41=Q41,1,0),0)</f>
        <v>1</v>
      </c>
      <c r="U41">
        <f aca="true" t="shared" si="8" ref="U41:U56">IF(O41&lt;Q41,1,0)</f>
        <v>0</v>
      </c>
    </row>
    <row r="42" spans="1:21" ht="12.75">
      <c r="A42" s="406">
        <v>35</v>
      </c>
      <c r="B42" s="109">
        <v>3</v>
      </c>
      <c r="C42">
        <v>3</v>
      </c>
      <c r="D42" s="122">
        <v>40873</v>
      </c>
      <c r="E42" s="2" t="s">
        <v>94</v>
      </c>
      <c r="F42" s="136" t="s">
        <v>0</v>
      </c>
      <c r="G42" s="2" t="s">
        <v>96</v>
      </c>
      <c r="H42" s="148"/>
      <c r="I42" s="2" t="s">
        <v>162</v>
      </c>
      <c r="K42" s="2" t="s">
        <v>110</v>
      </c>
      <c r="L42" t="s">
        <v>0</v>
      </c>
      <c r="M42" s="2" t="s">
        <v>124</v>
      </c>
      <c r="O42">
        <v>6</v>
      </c>
      <c r="P42" s="1" t="s">
        <v>1</v>
      </c>
      <c r="Q42">
        <v>2</v>
      </c>
      <c r="S42">
        <f t="shared" si="6"/>
        <v>1</v>
      </c>
      <c r="T42">
        <f t="shared" si="7"/>
        <v>0</v>
      </c>
      <c r="U42">
        <f t="shared" si="8"/>
        <v>0</v>
      </c>
    </row>
    <row r="43" spans="1:21" ht="12.75">
      <c r="A43" s="406">
        <v>36</v>
      </c>
      <c r="B43" s="109">
        <v>3</v>
      </c>
      <c r="C43">
        <v>4</v>
      </c>
      <c r="D43" s="122">
        <v>40873</v>
      </c>
      <c r="E43" s="2" t="s">
        <v>94</v>
      </c>
      <c r="F43" s="136" t="s">
        <v>0</v>
      </c>
      <c r="G43" s="2" t="s">
        <v>96</v>
      </c>
      <c r="H43" s="148"/>
      <c r="I43" s="2" t="s">
        <v>162</v>
      </c>
      <c r="K43" s="2" t="s">
        <v>107</v>
      </c>
      <c r="L43" t="s">
        <v>0</v>
      </c>
      <c r="M43" s="2" t="s">
        <v>120</v>
      </c>
      <c r="O43">
        <v>3</v>
      </c>
      <c r="P43" s="1" t="s">
        <v>1</v>
      </c>
      <c r="Q43">
        <v>1</v>
      </c>
      <c r="S43">
        <f t="shared" si="6"/>
        <v>1</v>
      </c>
      <c r="T43">
        <f t="shared" si="7"/>
        <v>0</v>
      </c>
      <c r="U43">
        <f t="shared" si="8"/>
        <v>0</v>
      </c>
    </row>
    <row r="44" spans="1:21" ht="12.75">
      <c r="A44" s="406">
        <v>37</v>
      </c>
      <c r="B44" s="109">
        <v>3</v>
      </c>
      <c r="C44">
        <v>5</v>
      </c>
      <c r="D44" s="122">
        <v>40873</v>
      </c>
      <c r="E44" s="2" t="s">
        <v>94</v>
      </c>
      <c r="F44" s="136" t="s">
        <v>0</v>
      </c>
      <c r="G44" s="2" t="s">
        <v>96</v>
      </c>
      <c r="H44" s="148"/>
      <c r="I44" s="2" t="s">
        <v>162</v>
      </c>
      <c r="K44" s="2" t="s">
        <v>109</v>
      </c>
      <c r="L44" t="s">
        <v>0</v>
      </c>
      <c r="M44" s="2" t="s">
        <v>125</v>
      </c>
      <c r="O44">
        <v>9</v>
      </c>
      <c r="P44" s="1" t="s">
        <v>1</v>
      </c>
      <c r="Q44">
        <v>2</v>
      </c>
      <c r="S44">
        <f t="shared" si="6"/>
        <v>1</v>
      </c>
      <c r="T44">
        <f t="shared" si="7"/>
        <v>0</v>
      </c>
      <c r="U44">
        <f t="shared" si="8"/>
        <v>0</v>
      </c>
    </row>
    <row r="45" spans="1:21" ht="12.75">
      <c r="A45" s="406">
        <v>38</v>
      </c>
      <c r="B45" s="109">
        <v>3</v>
      </c>
      <c r="C45">
        <v>6</v>
      </c>
      <c r="D45" s="122">
        <v>40873</v>
      </c>
      <c r="E45" s="2" t="s">
        <v>94</v>
      </c>
      <c r="F45" s="136" t="s">
        <v>0</v>
      </c>
      <c r="G45" s="2" t="s">
        <v>96</v>
      </c>
      <c r="H45" s="148"/>
      <c r="I45" s="2" t="s">
        <v>162</v>
      </c>
      <c r="K45" s="2" t="s">
        <v>110</v>
      </c>
      <c r="L45" t="s">
        <v>0</v>
      </c>
      <c r="M45" s="2" t="s">
        <v>121</v>
      </c>
      <c r="O45">
        <v>8</v>
      </c>
      <c r="P45" s="1" t="s">
        <v>1</v>
      </c>
      <c r="Q45">
        <v>4</v>
      </c>
      <c r="S45">
        <f t="shared" si="6"/>
        <v>1</v>
      </c>
      <c r="T45">
        <f t="shared" si="7"/>
        <v>0</v>
      </c>
      <c r="U45">
        <f t="shared" si="8"/>
        <v>0</v>
      </c>
    </row>
    <row r="46" spans="1:21" ht="12.75">
      <c r="A46" s="406">
        <v>39</v>
      </c>
      <c r="B46" s="109">
        <v>3</v>
      </c>
      <c r="C46">
        <v>7</v>
      </c>
      <c r="D46" s="122">
        <v>40873</v>
      </c>
      <c r="E46" s="2" t="s">
        <v>94</v>
      </c>
      <c r="F46" s="136" t="s">
        <v>0</v>
      </c>
      <c r="G46" s="2" t="s">
        <v>96</v>
      </c>
      <c r="H46" s="148"/>
      <c r="I46" s="2" t="s">
        <v>162</v>
      </c>
      <c r="K46" s="2" t="s">
        <v>107</v>
      </c>
      <c r="L46" t="s">
        <v>0</v>
      </c>
      <c r="M46" s="2" t="s">
        <v>124</v>
      </c>
      <c r="O46">
        <v>4</v>
      </c>
      <c r="P46" s="1" t="s">
        <v>1</v>
      </c>
      <c r="Q46">
        <v>3</v>
      </c>
      <c r="S46">
        <f t="shared" si="6"/>
        <v>1</v>
      </c>
      <c r="T46">
        <f t="shared" si="7"/>
        <v>0</v>
      </c>
      <c r="U46">
        <f t="shared" si="8"/>
        <v>0</v>
      </c>
    </row>
    <row r="47" spans="1:21" ht="12.75">
      <c r="A47" s="406">
        <v>40</v>
      </c>
      <c r="B47" s="109">
        <v>3</v>
      </c>
      <c r="C47">
        <v>8</v>
      </c>
      <c r="D47" s="122">
        <v>40873</v>
      </c>
      <c r="E47" s="2" t="s">
        <v>94</v>
      </c>
      <c r="F47" s="136" t="s">
        <v>0</v>
      </c>
      <c r="G47" s="2" t="s">
        <v>96</v>
      </c>
      <c r="H47" s="148"/>
      <c r="I47" s="2" t="s">
        <v>162</v>
      </c>
      <c r="K47" s="2" t="s">
        <v>108</v>
      </c>
      <c r="L47" t="s">
        <v>0</v>
      </c>
      <c r="M47" s="2" t="s">
        <v>120</v>
      </c>
      <c r="O47">
        <v>1</v>
      </c>
      <c r="P47" s="1" t="s">
        <v>1</v>
      </c>
      <c r="Q47">
        <v>0</v>
      </c>
      <c r="S47">
        <f t="shared" si="6"/>
        <v>1</v>
      </c>
      <c r="T47">
        <f t="shared" si="7"/>
        <v>0</v>
      </c>
      <c r="U47">
        <f t="shared" si="8"/>
        <v>0</v>
      </c>
    </row>
    <row r="48" spans="1:21" ht="12.75">
      <c r="A48" s="406">
        <v>41</v>
      </c>
      <c r="B48" s="109">
        <v>3</v>
      </c>
      <c r="C48">
        <v>9</v>
      </c>
      <c r="D48" s="122">
        <v>40873</v>
      </c>
      <c r="E48" s="2" t="s">
        <v>94</v>
      </c>
      <c r="F48" s="136" t="s">
        <v>0</v>
      </c>
      <c r="G48" s="2" t="s">
        <v>96</v>
      </c>
      <c r="H48" s="148">
        <v>0</v>
      </c>
      <c r="I48" s="2" t="s">
        <v>162</v>
      </c>
      <c r="K48" s="2" t="s">
        <v>107</v>
      </c>
      <c r="L48" t="s">
        <v>0</v>
      </c>
      <c r="M48" s="2" t="s">
        <v>121</v>
      </c>
      <c r="O48">
        <v>3</v>
      </c>
      <c r="P48" s="1" t="s">
        <v>1</v>
      </c>
      <c r="Q48">
        <v>4</v>
      </c>
      <c r="S48">
        <f t="shared" si="6"/>
        <v>0</v>
      </c>
      <c r="T48">
        <f t="shared" si="7"/>
        <v>0</v>
      </c>
      <c r="U48">
        <f t="shared" si="8"/>
        <v>1</v>
      </c>
    </row>
    <row r="49" spans="1:21" ht="12.75">
      <c r="A49" s="406">
        <v>42</v>
      </c>
      <c r="B49" s="109">
        <v>3</v>
      </c>
      <c r="C49">
        <v>10</v>
      </c>
      <c r="D49" s="122">
        <v>40873</v>
      </c>
      <c r="E49" s="2" t="s">
        <v>94</v>
      </c>
      <c r="F49" s="136" t="s">
        <v>0</v>
      </c>
      <c r="G49" s="2" t="s">
        <v>96</v>
      </c>
      <c r="H49" s="148"/>
      <c r="I49" s="2" t="s">
        <v>162</v>
      </c>
      <c r="K49" s="2" t="s">
        <v>110</v>
      </c>
      <c r="L49" t="s">
        <v>0</v>
      </c>
      <c r="M49" s="2" t="s">
        <v>125</v>
      </c>
      <c r="O49">
        <v>7</v>
      </c>
      <c r="P49" s="1" t="s">
        <v>1</v>
      </c>
      <c r="Q49">
        <v>3</v>
      </c>
      <c r="S49">
        <f t="shared" si="6"/>
        <v>1</v>
      </c>
      <c r="T49">
        <f t="shared" si="7"/>
        <v>0</v>
      </c>
      <c r="U49">
        <f t="shared" si="8"/>
        <v>0</v>
      </c>
    </row>
    <row r="50" spans="1:21" ht="12.75">
      <c r="A50" s="406">
        <v>43</v>
      </c>
      <c r="B50" s="109">
        <v>3</v>
      </c>
      <c r="C50">
        <v>11</v>
      </c>
      <c r="D50" s="122">
        <v>40873</v>
      </c>
      <c r="E50" s="2" t="s">
        <v>94</v>
      </c>
      <c r="F50" s="136" t="s">
        <v>0</v>
      </c>
      <c r="G50" s="2" t="s">
        <v>96</v>
      </c>
      <c r="H50" s="148"/>
      <c r="I50" s="2" t="s">
        <v>162</v>
      </c>
      <c r="K50" s="2" t="s">
        <v>109</v>
      </c>
      <c r="L50" t="s">
        <v>0</v>
      </c>
      <c r="M50" s="2" t="s">
        <v>120</v>
      </c>
      <c r="O50">
        <v>5</v>
      </c>
      <c r="P50" s="1" t="s">
        <v>1</v>
      </c>
      <c r="Q50">
        <v>1</v>
      </c>
      <c r="S50">
        <f t="shared" si="6"/>
        <v>1</v>
      </c>
      <c r="T50">
        <f t="shared" si="7"/>
        <v>0</v>
      </c>
      <c r="U50">
        <f t="shared" si="8"/>
        <v>0</v>
      </c>
    </row>
    <row r="51" spans="1:21" ht="12.75">
      <c r="A51" s="406">
        <v>44</v>
      </c>
      <c r="B51" s="109">
        <v>3</v>
      </c>
      <c r="C51">
        <v>12</v>
      </c>
      <c r="D51" s="122">
        <v>40873</v>
      </c>
      <c r="E51" s="2" t="s">
        <v>94</v>
      </c>
      <c r="F51" s="136" t="s">
        <v>0</v>
      </c>
      <c r="G51" s="2" t="s">
        <v>96</v>
      </c>
      <c r="H51" s="148"/>
      <c r="I51" s="2" t="s">
        <v>162</v>
      </c>
      <c r="K51" s="2" t="s">
        <v>108</v>
      </c>
      <c r="L51" t="s">
        <v>0</v>
      </c>
      <c r="M51" s="2" t="s">
        <v>124</v>
      </c>
      <c r="O51">
        <v>10</v>
      </c>
      <c r="P51" s="1" t="s">
        <v>1</v>
      </c>
      <c r="Q51">
        <v>5</v>
      </c>
      <c r="S51">
        <f t="shared" si="6"/>
        <v>1</v>
      </c>
      <c r="T51">
        <f t="shared" si="7"/>
        <v>0</v>
      </c>
      <c r="U51">
        <f t="shared" si="8"/>
        <v>0</v>
      </c>
    </row>
    <row r="52" spans="1:21" ht="12.75">
      <c r="A52" s="406">
        <v>45</v>
      </c>
      <c r="B52" s="109">
        <v>3</v>
      </c>
      <c r="C52">
        <v>13</v>
      </c>
      <c r="D52" s="122">
        <v>40873</v>
      </c>
      <c r="E52" s="2" t="s">
        <v>94</v>
      </c>
      <c r="F52" s="136" t="s">
        <v>0</v>
      </c>
      <c r="G52" s="2" t="s">
        <v>96</v>
      </c>
      <c r="H52" s="148"/>
      <c r="I52" s="2" t="s">
        <v>162</v>
      </c>
      <c r="K52" s="2" t="s">
        <v>108</v>
      </c>
      <c r="L52" t="s">
        <v>0</v>
      </c>
      <c r="M52" s="2" t="s">
        <v>121</v>
      </c>
      <c r="O52">
        <v>7</v>
      </c>
      <c r="P52" s="1" t="s">
        <v>1</v>
      </c>
      <c r="Q52">
        <v>2</v>
      </c>
      <c r="S52">
        <f t="shared" si="6"/>
        <v>1</v>
      </c>
      <c r="T52">
        <f t="shared" si="7"/>
        <v>0</v>
      </c>
      <c r="U52">
        <f t="shared" si="8"/>
        <v>0</v>
      </c>
    </row>
    <row r="53" spans="1:21" ht="12.75">
      <c r="A53" s="406">
        <v>46</v>
      </c>
      <c r="B53" s="109">
        <v>3</v>
      </c>
      <c r="C53">
        <v>14</v>
      </c>
      <c r="D53" s="122">
        <v>40873</v>
      </c>
      <c r="E53" s="2" t="s">
        <v>94</v>
      </c>
      <c r="F53" s="136" t="s">
        <v>0</v>
      </c>
      <c r="G53" s="2" t="s">
        <v>96</v>
      </c>
      <c r="H53" s="148"/>
      <c r="I53" s="2" t="s">
        <v>162</v>
      </c>
      <c r="K53" s="2" t="s">
        <v>107</v>
      </c>
      <c r="L53" t="s">
        <v>0</v>
      </c>
      <c r="M53" s="2" t="s">
        <v>125</v>
      </c>
      <c r="O53">
        <v>3</v>
      </c>
      <c r="P53" s="1" t="s">
        <v>1</v>
      </c>
      <c r="Q53">
        <v>1</v>
      </c>
      <c r="S53">
        <f t="shared" si="6"/>
        <v>1</v>
      </c>
      <c r="T53">
        <f t="shared" si="7"/>
        <v>0</v>
      </c>
      <c r="U53">
        <f t="shared" si="8"/>
        <v>0</v>
      </c>
    </row>
    <row r="54" spans="1:21" ht="12.75">
      <c r="A54" s="406">
        <v>47</v>
      </c>
      <c r="B54" s="109">
        <v>3</v>
      </c>
      <c r="C54">
        <v>15</v>
      </c>
      <c r="D54" s="122">
        <v>40873</v>
      </c>
      <c r="E54" s="2" t="s">
        <v>94</v>
      </c>
      <c r="F54" s="136" t="s">
        <v>0</v>
      </c>
      <c r="G54" s="2" t="s">
        <v>96</v>
      </c>
      <c r="H54" s="148"/>
      <c r="I54" s="2" t="s">
        <v>162</v>
      </c>
      <c r="K54" s="2" t="s">
        <v>110</v>
      </c>
      <c r="L54" t="s">
        <v>0</v>
      </c>
      <c r="M54" s="2" t="s">
        <v>120</v>
      </c>
      <c r="O54">
        <v>5</v>
      </c>
      <c r="P54" s="1" t="s">
        <v>1</v>
      </c>
      <c r="Q54">
        <v>0</v>
      </c>
      <c r="S54">
        <f t="shared" si="6"/>
        <v>1</v>
      </c>
      <c r="T54">
        <f t="shared" si="7"/>
        <v>0</v>
      </c>
      <c r="U54">
        <f t="shared" si="8"/>
        <v>0</v>
      </c>
    </row>
    <row r="55" spans="1:21" ht="12.75">
      <c r="A55" s="406">
        <v>48</v>
      </c>
      <c r="B55" s="109">
        <v>3</v>
      </c>
      <c r="C55">
        <v>16</v>
      </c>
      <c r="D55" s="122">
        <v>40873</v>
      </c>
      <c r="E55" s="2" t="s">
        <v>94</v>
      </c>
      <c r="F55" s="136" t="s">
        <v>0</v>
      </c>
      <c r="G55" s="2" t="s">
        <v>96</v>
      </c>
      <c r="H55" s="148"/>
      <c r="I55" s="2" t="s">
        <v>162</v>
      </c>
      <c r="K55" s="2" t="s">
        <v>109</v>
      </c>
      <c r="L55" t="s">
        <v>0</v>
      </c>
      <c r="M55" s="2" t="s">
        <v>124</v>
      </c>
      <c r="O55">
        <v>9</v>
      </c>
      <c r="P55" s="1" t="s">
        <v>1</v>
      </c>
      <c r="Q55">
        <v>1</v>
      </c>
      <c r="S55">
        <f t="shared" si="6"/>
        <v>1</v>
      </c>
      <c r="T55">
        <f t="shared" si="7"/>
        <v>0</v>
      </c>
      <c r="U55">
        <f t="shared" si="8"/>
        <v>0</v>
      </c>
    </row>
    <row r="56" spans="1:21" ht="12.75">
      <c r="A56" s="406">
        <v>49</v>
      </c>
      <c r="B56" s="109">
        <v>4</v>
      </c>
      <c r="C56">
        <v>1</v>
      </c>
      <c r="D56" s="122">
        <v>40873</v>
      </c>
      <c r="E56" s="2" t="s">
        <v>92</v>
      </c>
      <c r="F56" s="136" t="s">
        <v>0</v>
      </c>
      <c r="G56" s="2" t="s">
        <v>95</v>
      </c>
      <c r="H56" s="148"/>
      <c r="I56" s="2" t="s">
        <v>162</v>
      </c>
      <c r="K56" s="2" t="s">
        <v>105</v>
      </c>
      <c r="L56" t="s">
        <v>0</v>
      </c>
      <c r="M56" s="2" t="s">
        <v>118</v>
      </c>
      <c r="O56">
        <v>4</v>
      </c>
      <c r="P56" s="1" t="s">
        <v>1</v>
      </c>
      <c r="Q56">
        <v>4</v>
      </c>
      <c r="S56">
        <f t="shared" si="6"/>
        <v>0</v>
      </c>
      <c r="T56">
        <f t="shared" si="7"/>
        <v>1</v>
      </c>
      <c r="U56">
        <f t="shared" si="8"/>
        <v>0</v>
      </c>
    </row>
    <row r="57" spans="1:21" ht="12.75">
      <c r="A57" s="406">
        <v>50</v>
      </c>
      <c r="B57" s="109">
        <v>4</v>
      </c>
      <c r="C57">
        <v>2</v>
      </c>
      <c r="D57" s="122">
        <v>40873</v>
      </c>
      <c r="E57" s="2" t="s">
        <v>92</v>
      </c>
      <c r="F57" s="136" t="s">
        <v>0</v>
      </c>
      <c r="G57" s="2" t="s">
        <v>95</v>
      </c>
      <c r="H57" s="148">
        <v>0</v>
      </c>
      <c r="I57" s="2" t="s">
        <v>162</v>
      </c>
      <c r="K57" s="2" t="s">
        <v>103</v>
      </c>
      <c r="L57" t="s">
        <v>0</v>
      </c>
      <c r="M57" s="2" t="s">
        <v>115</v>
      </c>
      <c r="O57">
        <v>1</v>
      </c>
      <c r="P57" s="1" t="s">
        <v>1</v>
      </c>
      <c r="Q57">
        <v>4</v>
      </c>
      <c r="S57">
        <f aca="true" t="shared" si="9" ref="S57:S72">IF(O57&gt;Q57,1,0)</f>
        <v>0</v>
      </c>
      <c r="T57">
        <f aca="true" t="shared" si="10" ref="T57:T72">IF(ISNUMBER(Q57),IF(O57=Q57,1,0),0)</f>
        <v>0</v>
      </c>
      <c r="U57">
        <f aca="true" t="shared" si="11" ref="U57:U72">IF(O57&lt;Q57,1,0)</f>
        <v>1</v>
      </c>
    </row>
    <row r="58" spans="1:21" ht="12.75">
      <c r="A58" s="406">
        <v>51</v>
      </c>
      <c r="B58" s="109">
        <v>4</v>
      </c>
      <c r="C58">
        <v>3</v>
      </c>
      <c r="D58" s="122">
        <v>40873</v>
      </c>
      <c r="E58" s="2" t="s">
        <v>92</v>
      </c>
      <c r="F58" s="136" t="s">
        <v>0</v>
      </c>
      <c r="G58" s="2" t="s">
        <v>95</v>
      </c>
      <c r="H58" s="148"/>
      <c r="I58" s="2" t="s">
        <v>162</v>
      </c>
      <c r="K58" s="2" t="s">
        <v>104</v>
      </c>
      <c r="L58" t="s">
        <v>0</v>
      </c>
      <c r="M58" s="2" t="s">
        <v>116</v>
      </c>
      <c r="O58">
        <v>6</v>
      </c>
      <c r="P58" s="1" t="s">
        <v>1</v>
      </c>
      <c r="Q58">
        <v>2</v>
      </c>
      <c r="S58">
        <f t="shared" si="9"/>
        <v>1</v>
      </c>
      <c r="T58">
        <f t="shared" si="10"/>
        <v>0</v>
      </c>
      <c r="U58">
        <f t="shared" si="11"/>
        <v>0</v>
      </c>
    </row>
    <row r="59" spans="1:21" ht="12.75">
      <c r="A59" s="406">
        <v>52</v>
      </c>
      <c r="B59" s="109">
        <v>4</v>
      </c>
      <c r="C59">
        <v>4</v>
      </c>
      <c r="D59" s="122">
        <v>40873</v>
      </c>
      <c r="E59" s="2" t="s">
        <v>92</v>
      </c>
      <c r="F59" s="136" t="s">
        <v>0</v>
      </c>
      <c r="G59" s="2" t="s">
        <v>95</v>
      </c>
      <c r="H59" s="148"/>
      <c r="I59" s="2" t="s">
        <v>162</v>
      </c>
      <c r="K59" s="2" t="s">
        <v>102</v>
      </c>
      <c r="L59" t="s">
        <v>0</v>
      </c>
      <c r="M59" s="2" t="s">
        <v>117</v>
      </c>
      <c r="O59">
        <v>3</v>
      </c>
      <c r="P59" s="1" t="s">
        <v>1</v>
      </c>
      <c r="Q59">
        <v>3</v>
      </c>
      <c r="S59">
        <f t="shared" si="9"/>
        <v>0</v>
      </c>
      <c r="T59">
        <f t="shared" si="10"/>
        <v>1</v>
      </c>
      <c r="U59">
        <f t="shared" si="11"/>
        <v>0</v>
      </c>
    </row>
    <row r="60" spans="1:21" ht="12.75">
      <c r="A60" s="406">
        <v>53</v>
      </c>
      <c r="B60" s="109">
        <v>4</v>
      </c>
      <c r="C60">
        <v>5</v>
      </c>
      <c r="D60" s="122">
        <v>40873</v>
      </c>
      <c r="E60" s="2" t="s">
        <v>92</v>
      </c>
      <c r="F60" s="136" t="s">
        <v>0</v>
      </c>
      <c r="G60" s="2" t="s">
        <v>95</v>
      </c>
      <c r="H60" s="148">
        <v>0</v>
      </c>
      <c r="I60" s="2" t="s">
        <v>162</v>
      </c>
      <c r="K60" s="2" t="s">
        <v>103</v>
      </c>
      <c r="L60" t="s">
        <v>0</v>
      </c>
      <c r="M60" s="2" t="s">
        <v>118</v>
      </c>
      <c r="O60">
        <v>1</v>
      </c>
      <c r="P60" s="1" t="s">
        <v>1</v>
      </c>
      <c r="Q60">
        <v>5</v>
      </c>
      <c r="S60">
        <f t="shared" si="9"/>
        <v>0</v>
      </c>
      <c r="T60">
        <f t="shared" si="10"/>
        <v>0</v>
      </c>
      <c r="U60">
        <f t="shared" si="11"/>
        <v>1</v>
      </c>
    </row>
    <row r="61" spans="1:21" ht="12.75">
      <c r="A61" s="406">
        <v>54</v>
      </c>
      <c r="B61" s="109">
        <v>4</v>
      </c>
      <c r="C61">
        <v>6</v>
      </c>
      <c r="D61" s="122">
        <v>40873</v>
      </c>
      <c r="E61" s="2" t="s">
        <v>92</v>
      </c>
      <c r="F61" s="136" t="s">
        <v>0</v>
      </c>
      <c r="G61" s="2" t="s">
        <v>95</v>
      </c>
      <c r="H61" s="148">
        <v>0</v>
      </c>
      <c r="I61" s="2" t="s">
        <v>162</v>
      </c>
      <c r="K61" s="2" t="s">
        <v>104</v>
      </c>
      <c r="L61" t="s">
        <v>0</v>
      </c>
      <c r="M61" s="2" t="s">
        <v>115</v>
      </c>
      <c r="O61">
        <v>0</v>
      </c>
      <c r="P61" s="1" t="s">
        <v>1</v>
      </c>
      <c r="Q61">
        <v>7</v>
      </c>
      <c r="S61">
        <f t="shared" si="9"/>
        <v>0</v>
      </c>
      <c r="T61">
        <f t="shared" si="10"/>
        <v>0</v>
      </c>
      <c r="U61">
        <f t="shared" si="11"/>
        <v>1</v>
      </c>
    </row>
    <row r="62" spans="1:21" ht="12.75">
      <c r="A62" s="406">
        <v>55</v>
      </c>
      <c r="B62" s="109">
        <v>4</v>
      </c>
      <c r="C62">
        <v>7</v>
      </c>
      <c r="D62" s="122">
        <v>40873</v>
      </c>
      <c r="E62" s="2" t="s">
        <v>92</v>
      </c>
      <c r="F62" s="136" t="s">
        <v>0</v>
      </c>
      <c r="G62" s="2" t="s">
        <v>95</v>
      </c>
      <c r="H62" s="148">
        <v>0</v>
      </c>
      <c r="I62" s="2" t="s">
        <v>162</v>
      </c>
      <c r="K62" s="2" t="s">
        <v>102</v>
      </c>
      <c r="L62" t="s">
        <v>0</v>
      </c>
      <c r="M62" s="2" t="s">
        <v>116</v>
      </c>
      <c r="O62">
        <v>1</v>
      </c>
      <c r="P62" s="1" t="s">
        <v>1</v>
      </c>
      <c r="Q62">
        <v>6</v>
      </c>
      <c r="S62">
        <f t="shared" si="9"/>
        <v>0</v>
      </c>
      <c r="T62">
        <f t="shared" si="10"/>
        <v>0</v>
      </c>
      <c r="U62">
        <f t="shared" si="11"/>
        <v>1</v>
      </c>
    </row>
    <row r="63" spans="1:21" ht="12.75">
      <c r="A63" s="406">
        <v>56</v>
      </c>
      <c r="B63" s="109">
        <v>4</v>
      </c>
      <c r="C63">
        <v>8</v>
      </c>
      <c r="D63" s="122">
        <v>40873</v>
      </c>
      <c r="E63" s="2" t="s">
        <v>92</v>
      </c>
      <c r="F63" s="136" t="s">
        <v>0</v>
      </c>
      <c r="G63" s="2" t="s">
        <v>95</v>
      </c>
      <c r="H63" s="148">
        <v>0</v>
      </c>
      <c r="I63" s="2" t="s">
        <v>162</v>
      </c>
      <c r="K63" s="2" t="s">
        <v>105</v>
      </c>
      <c r="L63" t="s">
        <v>0</v>
      </c>
      <c r="M63" s="2" t="s">
        <v>117</v>
      </c>
      <c r="O63">
        <v>3</v>
      </c>
      <c r="P63" s="1" t="s">
        <v>1</v>
      </c>
      <c r="Q63">
        <v>7</v>
      </c>
      <c r="S63">
        <f t="shared" si="9"/>
        <v>0</v>
      </c>
      <c r="T63">
        <f t="shared" si="10"/>
        <v>0</v>
      </c>
      <c r="U63">
        <f t="shared" si="11"/>
        <v>1</v>
      </c>
    </row>
    <row r="64" spans="1:21" ht="12.75">
      <c r="A64" s="406">
        <v>57</v>
      </c>
      <c r="B64" s="109">
        <v>4</v>
      </c>
      <c r="C64">
        <v>9</v>
      </c>
      <c r="D64" s="122">
        <v>40873</v>
      </c>
      <c r="E64" s="2" t="s">
        <v>92</v>
      </c>
      <c r="F64" s="136" t="s">
        <v>0</v>
      </c>
      <c r="G64" s="2" t="s">
        <v>95</v>
      </c>
      <c r="H64" s="148">
        <v>0</v>
      </c>
      <c r="I64" s="2" t="s">
        <v>162</v>
      </c>
      <c r="K64" s="2" t="s">
        <v>102</v>
      </c>
      <c r="L64" t="s">
        <v>0</v>
      </c>
      <c r="M64" s="2" t="s">
        <v>115</v>
      </c>
      <c r="O64">
        <v>4</v>
      </c>
      <c r="P64" s="1" t="s">
        <v>1</v>
      </c>
      <c r="Q64">
        <v>5</v>
      </c>
      <c r="S64">
        <f t="shared" si="9"/>
        <v>0</v>
      </c>
      <c r="T64">
        <f t="shared" si="10"/>
        <v>0</v>
      </c>
      <c r="U64">
        <f t="shared" si="11"/>
        <v>1</v>
      </c>
    </row>
    <row r="65" spans="1:21" ht="12.75">
      <c r="A65" s="406">
        <v>58</v>
      </c>
      <c r="B65" s="109">
        <v>4</v>
      </c>
      <c r="C65">
        <v>10</v>
      </c>
      <c r="D65" s="122">
        <v>40873</v>
      </c>
      <c r="E65" s="2" t="s">
        <v>92</v>
      </c>
      <c r="F65" s="136" t="s">
        <v>0</v>
      </c>
      <c r="G65" s="2" t="s">
        <v>95</v>
      </c>
      <c r="H65" s="148"/>
      <c r="I65" s="2" t="s">
        <v>162</v>
      </c>
      <c r="K65" s="2" t="s">
        <v>104</v>
      </c>
      <c r="L65" t="s">
        <v>0</v>
      </c>
      <c r="M65" s="2" t="s">
        <v>118</v>
      </c>
      <c r="O65">
        <v>10</v>
      </c>
      <c r="P65" s="1" t="s">
        <v>1</v>
      </c>
      <c r="Q65">
        <v>2</v>
      </c>
      <c r="S65">
        <f t="shared" si="9"/>
        <v>1</v>
      </c>
      <c r="T65">
        <f t="shared" si="10"/>
        <v>0</v>
      </c>
      <c r="U65">
        <f t="shared" si="11"/>
        <v>0</v>
      </c>
    </row>
    <row r="66" spans="1:21" ht="12.75">
      <c r="A66" s="406">
        <v>59</v>
      </c>
      <c r="B66" s="109">
        <v>4</v>
      </c>
      <c r="C66">
        <v>11</v>
      </c>
      <c r="D66" s="122">
        <v>40873</v>
      </c>
      <c r="E66" s="2" t="s">
        <v>92</v>
      </c>
      <c r="F66" s="136" t="s">
        <v>0</v>
      </c>
      <c r="G66" s="2" t="s">
        <v>95</v>
      </c>
      <c r="H66" s="148">
        <v>0</v>
      </c>
      <c r="I66" s="2" t="s">
        <v>162</v>
      </c>
      <c r="K66" s="2" t="s">
        <v>103</v>
      </c>
      <c r="L66" t="s">
        <v>0</v>
      </c>
      <c r="M66" s="2" t="s">
        <v>117</v>
      </c>
      <c r="O66">
        <v>4</v>
      </c>
      <c r="P66" s="1" t="s">
        <v>1</v>
      </c>
      <c r="Q66">
        <v>6</v>
      </c>
      <c r="S66">
        <f t="shared" si="9"/>
        <v>0</v>
      </c>
      <c r="T66">
        <f t="shared" si="10"/>
        <v>0</v>
      </c>
      <c r="U66">
        <f t="shared" si="11"/>
        <v>1</v>
      </c>
    </row>
    <row r="67" spans="1:21" ht="12.75">
      <c r="A67" s="406">
        <v>60</v>
      </c>
      <c r="B67" s="109">
        <v>4</v>
      </c>
      <c r="C67">
        <v>12</v>
      </c>
      <c r="D67" s="122">
        <v>40873</v>
      </c>
      <c r="E67" s="2" t="s">
        <v>92</v>
      </c>
      <c r="F67" s="136" t="s">
        <v>0</v>
      </c>
      <c r="G67" s="2" t="s">
        <v>95</v>
      </c>
      <c r="H67" s="148">
        <v>0</v>
      </c>
      <c r="I67" s="2" t="s">
        <v>162</v>
      </c>
      <c r="K67" s="2" t="s">
        <v>105</v>
      </c>
      <c r="L67" t="s">
        <v>0</v>
      </c>
      <c r="M67" s="2" t="s">
        <v>116</v>
      </c>
      <c r="O67">
        <v>3</v>
      </c>
      <c r="P67" s="1" t="s">
        <v>1</v>
      </c>
      <c r="Q67">
        <v>4</v>
      </c>
      <c r="S67">
        <f t="shared" si="9"/>
        <v>0</v>
      </c>
      <c r="T67">
        <f t="shared" si="10"/>
        <v>0</v>
      </c>
      <c r="U67">
        <f t="shared" si="11"/>
        <v>1</v>
      </c>
    </row>
    <row r="68" spans="1:21" ht="12.75">
      <c r="A68" s="406">
        <v>61</v>
      </c>
      <c r="B68" s="109">
        <v>4</v>
      </c>
      <c r="C68">
        <v>13</v>
      </c>
      <c r="D68" s="122">
        <v>40873</v>
      </c>
      <c r="E68" s="2" t="s">
        <v>92</v>
      </c>
      <c r="F68" s="136" t="s">
        <v>0</v>
      </c>
      <c r="G68" s="2" t="s">
        <v>95</v>
      </c>
      <c r="H68" s="148">
        <v>0</v>
      </c>
      <c r="I68" s="2" t="s">
        <v>162</v>
      </c>
      <c r="K68" s="2" t="s">
        <v>105</v>
      </c>
      <c r="L68" t="s">
        <v>0</v>
      </c>
      <c r="M68" s="2" t="s">
        <v>115</v>
      </c>
      <c r="O68">
        <v>1</v>
      </c>
      <c r="P68" s="1" t="s">
        <v>1</v>
      </c>
      <c r="Q68">
        <v>4</v>
      </c>
      <c r="S68">
        <f t="shared" si="9"/>
        <v>0</v>
      </c>
      <c r="T68">
        <f t="shared" si="10"/>
        <v>0</v>
      </c>
      <c r="U68">
        <f t="shared" si="11"/>
        <v>1</v>
      </c>
    </row>
    <row r="69" spans="1:21" ht="12.75">
      <c r="A69" s="406">
        <v>62</v>
      </c>
      <c r="B69" s="109">
        <v>4</v>
      </c>
      <c r="C69">
        <v>14</v>
      </c>
      <c r="D69" s="122">
        <v>40873</v>
      </c>
      <c r="E69" s="2" t="s">
        <v>92</v>
      </c>
      <c r="F69" s="136" t="s">
        <v>0</v>
      </c>
      <c r="G69" s="2" t="s">
        <v>95</v>
      </c>
      <c r="H69" s="148">
        <v>0</v>
      </c>
      <c r="I69" s="2" t="s">
        <v>162</v>
      </c>
      <c r="K69" s="2" t="s">
        <v>102</v>
      </c>
      <c r="L69" t="s">
        <v>0</v>
      </c>
      <c r="M69" s="2" t="s">
        <v>118</v>
      </c>
      <c r="O69">
        <v>4</v>
      </c>
      <c r="P69" s="1" t="s">
        <v>1</v>
      </c>
      <c r="Q69">
        <v>5</v>
      </c>
      <c r="S69">
        <f t="shared" si="9"/>
        <v>0</v>
      </c>
      <c r="T69">
        <f t="shared" si="10"/>
        <v>0</v>
      </c>
      <c r="U69">
        <f t="shared" si="11"/>
        <v>1</v>
      </c>
    </row>
    <row r="70" spans="1:21" ht="12.75">
      <c r="A70" s="406">
        <v>63</v>
      </c>
      <c r="B70" s="109">
        <v>4</v>
      </c>
      <c r="C70">
        <v>15</v>
      </c>
      <c r="D70" s="122">
        <v>40873</v>
      </c>
      <c r="E70" s="2" t="s">
        <v>92</v>
      </c>
      <c r="F70" s="136" t="s">
        <v>0</v>
      </c>
      <c r="G70" s="2" t="s">
        <v>95</v>
      </c>
      <c r="H70" s="148"/>
      <c r="I70" s="2" t="s">
        <v>162</v>
      </c>
      <c r="K70" s="2" t="s">
        <v>104</v>
      </c>
      <c r="L70" t="s">
        <v>0</v>
      </c>
      <c r="M70" s="2" t="s">
        <v>117</v>
      </c>
      <c r="O70">
        <v>5</v>
      </c>
      <c r="P70" s="1" t="s">
        <v>1</v>
      </c>
      <c r="Q70">
        <v>5</v>
      </c>
      <c r="S70">
        <f t="shared" si="9"/>
        <v>0</v>
      </c>
      <c r="T70">
        <f t="shared" si="10"/>
        <v>1</v>
      </c>
      <c r="U70">
        <f t="shared" si="11"/>
        <v>0</v>
      </c>
    </row>
    <row r="71" spans="1:21" ht="12.75">
      <c r="A71" s="406">
        <v>64</v>
      </c>
      <c r="B71" s="109">
        <v>4</v>
      </c>
      <c r="C71">
        <v>16</v>
      </c>
      <c r="D71" s="122">
        <v>40873</v>
      </c>
      <c r="E71" s="2" t="s">
        <v>92</v>
      </c>
      <c r="F71" s="136" t="s">
        <v>0</v>
      </c>
      <c r="G71" s="2" t="s">
        <v>95</v>
      </c>
      <c r="H71" s="148">
        <v>0</v>
      </c>
      <c r="I71" s="2" t="s">
        <v>162</v>
      </c>
      <c r="K71" s="2" t="s">
        <v>103</v>
      </c>
      <c r="L71" t="s">
        <v>0</v>
      </c>
      <c r="M71" s="2" t="s">
        <v>116</v>
      </c>
      <c r="O71">
        <v>1</v>
      </c>
      <c r="P71" s="1" t="s">
        <v>1</v>
      </c>
      <c r="Q71">
        <v>3</v>
      </c>
      <c r="S71">
        <f t="shared" si="9"/>
        <v>0</v>
      </c>
      <c r="T71">
        <f t="shared" si="10"/>
        <v>0</v>
      </c>
      <c r="U71">
        <f t="shared" si="11"/>
        <v>1</v>
      </c>
    </row>
    <row r="72" spans="1:21" ht="12.75">
      <c r="A72" s="406">
        <v>65</v>
      </c>
      <c r="B72" s="109">
        <v>5</v>
      </c>
      <c r="C72">
        <v>1</v>
      </c>
      <c r="D72" s="122">
        <v>40923</v>
      </c>
      <c r="E72" s="2" t="s">
        <v>92</v>
      </c>
      <c r="F72" s="136" t="s">
        <v>0</v>
      </c>
      <c r="G72" s="2" t="s">
        <v>94</v>
      </c>
      <c r="H72" s="148"/>
      <c r="I72" s="2" t="s">
        <v>162</v>
      </c>
      <c r="K72" s="2" t="s">
        <v>105</v>
      </c>
      <c r="L72" t="s">
        <v>0</v>
      </c>
      <c r="M72" s="2" t="s">
        <v>108</v>
      </c>
      <c r="O72">
        <v>7</v>
      </c>
      <c r="P72" s="1" t="s">
        <v>1</v>
      </c>
      <c r="Q72">
        <v>4</v>
      </c>
      <c r="S72">
        <f t="shared" si="9"/>
        <v>1</v>
      </c>
      <c r="T72">
        <f t="shared" si="10"/>
        <v>0</v>
      </c>
      <c r="U72">
        <f t="shared" si="11"/>
        <v>0</v>
      </c>
    </row>
    <row r="73" spans="1:21" ht="12.75">
      <c r="A73" s="406">
        <v>66</v>
      </c>
      <c r="B73" s="109">
        <v>5</v>
      </c>
      <c r="C73">
        <v>2</v>
      </c>
      <c r="D73" s="122">
        <v>40923</v>
      </c>
      <c r="E73" s="2" t="s">
        <v>92</v>
      </c>
      <c r="F73" s="136" t="s">
        <v>0</v>
      </c>
      <c r="G73" s="2" t="s">
        <v>94</v>
      </c>
      <c r="H73" s="148">
        <v>0</v>
      </c>
      <c r="I73" s="2" t="s">
        <v>162</v>
      </c>
      <c r="K73" s="2" t="s">
        <v>102</v>
      </c>
      <c r="L73" t="s">
        <v>0</v>
      </c>
      <c r="M73" s="2" t="s">
        <v>110</v>
      </c>
      <c r="O73">
        <v>5</v>
      </c>
      <c r="P73" s="1" t="s">
        <v>1</v>
      </c>
      <c r="Q73">
        <v>8</v>
      </c>
      <c r="S73">
        <f aca="true" t="shared" si="12" ref="S73:S88">IF(O73&gt;Q73,1,0)</f>
        <v>0</v>
      </c>
      <c r="T73">
        <f aca="true" t="shared" si="13" ref="T73:T88">IF(ISNUMBER(Q73),IF(O73=Q73,1,0),0)</f>
        <v>0</v>
      </c>
      <c r="U73">
        <f aca="true" t="shared" si="14" ref="U73:U88">IF(O73&lt;Q73,1,0)</f>
        <v>1</v>
      </c>
    </row>
    <row r="74" spans="1:21" ht="12.75">
      <c r="A74" s="406">
        <v>67</v>
      </c>
      <c r="B74" s="109">
        <v>5</v>
      </c>
      <c r="C74">
        <v>3</v>
      </c>
      <c r="D74" s="122">
        <v>40923</v>
      </c>
      <c r="E74" s="2" t="s">
        <v>92</v>
      </c>
      <c r="F74" s="136" t="s">
        <v>0</v>
      </c>
      <c r="G74" s="2" t="s">
        <v>94</v>
      </c>
      <c r="H74" s="148"/>
      <c r="I74" s="2" t="s">
        <v>162</v>
      </c>
      <c r="K74" s="2" t="s">
        <v>104</v>
      </c>
      <c r="L74" t="s">
        <v>0</v>
      </c>
      <c r="M74" s="2" t="s">
        <v>107</v>
      </c>
      <c r="O74">
        <v>5</v>
      </c>
      <c r="P74" s="1" t="s">
        <v>1</v>
      </c>
      <c r="Q74">
        <v>2</v>
      </c>
      <c r="S74">
        <f t="shared" si="12"/>
        <v>1</v>
      </c>
      <c r="T74">
        <f t="shared" si="13"/>
        <v>0</v>
      </c>
      <c r="U74">
        <f t="shared" si="14"/>
        <v>0</v>
      </c>
    </row>
    <row r="75" spans="1:21" ht="12.75">
      <c r="A75" s="406">
        <v>68</v>
      </c>
      <c r="B75" s="109">
        <v>5</v>
      </c>
      <c r="C75">
        <v>4</v>
      </c>
      <c r="D75" s="122">
        <v>40923</v>
      </c>
      <c r="E75" s="2" t="s">
        <v>92</v>
      </c>
      <c r="F75" s="136" t="s">
        <v>0</v>
      </c>
      <c r="G75" s="2" t="s">
        <v>94</v>
      </c>
      <c r="H75" s="148">
        <v>0</v>
      </c>
      <c r="I75" s="2" t="s">
        <v>162</v>
      </c>
      <c r="K75" s="2" t="s">
        <v>103</v>
      </c>
      <c r="L75" t="s">
        <v>0</v>
      </c>
      <c r="M75" s="2" t="s">
        <v>109</v>
      </c>
      <c r="O75">
        <v>0</v>
      </c>
      <c r="P75" s="1" t="s">
        <v>1</v>
      </c>
      <c r="Q75">
        <v>6</v>
      </c>
      <c r="S75">
        <f t="shared" si="12"/>
        <v>0</v>
      </c>
      <c r="T75">
        <f t="shared" si="13"/>
        <v>0</v>
      </c>
      <c r="U75">
        <f t="shared" si="14"/>
        <v>1</v>
      </c>
    </row>
    <row r="76" spans="1:21" ht="12.75">
      <c r="A76" s="406">
        <v>69</v>
      </c>
      <c r="B76" s="109">
        <v>5</v>
      </c>
      <c r="C76">
        <v>5</v>
      </c>
      <c r="D76" s="122">
        <v>40923</v>
      </c>
      <c r="E76" s="2" t="s">
        <v>92</v>
      </c>
      <c r="F76" s="136" t="s">
        <v>0</v>
      </c>
      <c r="G76" s="2" t="s">
        <v>94</v>
      </c>
      <c r="H76" s="148"/>
      <c r="I76" s="2" t="s">
        <v>162</v>
      </c>
      <c r="K76" s="2" t="s">
        <v>102</v>
      </c>
      <c r="L76" t="s">
        <v>0</v>
      </c>
      <c r="M76" s="2" t="s">
        <v>108</v>
      </c>
      <c r="O76">
        <v>5</v>
      </c>
      <c r="P76" s="1" t="s">
        <v>1</v>
      </c>
      <c r="Q76">
        <v>3</v>
      </c>
      <c r="S76">
        <f t="shared" si="12"/>
        <v>1</v>
      </c>
      <c r="T76">
        <f t="shared" si="13"/>
        <v>0</v>
      </c>
      <c r="U76">
        <f t="shared" si="14"/>
        <v>0</v>
      </c>
    </row>
    <row r="77" spans="1:21" ht="12.75">
      <c r="A77" s="406">
        <v>70</v>
      </c>
      <c r="B77" s="109">
        <v>5</v>
      </c>
      <c r="C77">
        <v>6</v>
      </c>
      <c r="D77" s="122">
        <v>40923</v>
      </c>
      <c r="E77" s="2" t="s">
        <v>92</v>
      </c>
      <c r="F77" s="136" t="s">
        <v>0</v>
      </c>
      <c r="G77" s="2" t="s">
        <v>94</v>
      </c>
      <c r="H77" s="148">
        <v>0</v>
      </c>
      <c r="I77" s="2" t="s">
        <v>162</v>
      </c>
      <c r="K77" s="2" t="s">
        <v>104</v>
      </c>
      <c r="L77" t="s">
        <v>0</v>
      </c>
      <c r="M77" s="2" t="s">
        <v>110</v>
      </c>
      <c r="O77">
        <v>3</v>
      </c>
      <c r="P77" s="1" t="s">
        <v>1</v>
      </c>
      <c r="Q77">
        <v>4</v>
      </c>
      <c r="S77">
        <f t="shared" si="12"/>
        <v>0</v>
      </c>
      <c r="T77">
        <f t="shared" si="13"/>
        <v>0</v>
      </c>
      <c r="U77">
        <f t="shared" si="14"/>
        <v>1</v>
      </c>
    </row>
    <row r="78" spans="1:21" ht="12.75">
      <c r="A78" s="406">
        <v>71</v>
      </c>
      <c r="B78" s="109">
        <v>5</v>
      </c>
      <c r="C78">
        <v>7</v>
      </c>
      <c r="D78" s="122">
        <v>40923</v>
      </c>
      <c r="E78" s="2" t="s">
        <v>92</v>
      </c>
      <c r="F78" s="136" t="s">
        <v>0</v>
      </c>
      <c r="G78" s="2" t="s">
        <v>94</v>
      </c>
      <c r="H78" s="148">
        <v>0</v>
      </c>
      <c r="I78" s="2" t="s">
        <v>162</v>
      </c>
      <c r="K78" s="2" t="s">
        <v>103</v>
      </c>
      <c r="L78" t="s">
        <v>0</v>
      </c>
      <c r="M78" s="2" t="s">
        <v>107</v>
      </c>
      <c r="O78">
        <v>2</v>
      </c>
      <c r="P78" s="1" t="s">
        <v>1</v>
      </c>
      <c r="Q78">
        <v>5</v>
      </c>
      <c r="S78">
        <f t="shared" si="12"/>
        <v>0</v>
      </c>
      <c r="T78">
        <f t="shared" si="13"/>
        <v>0</v>
      </c>
      <c r="U78">
        <f t="shared" si="14"/>
        <v>1</v>
      </c>
    </row>
    <row r="79" spans="1:21" ht="12.75">
      <c r="A79" s="406">
        <v>72</v>
      </c>
      <c r="B79" s="109">
        <v>5</v>
      </c>
      <c r="C79">
        <v>8</v>
      </c>
      <c r="D79" s="122">
        <v>40923</v>
      </c>
      <c r="E79" s="2" t="s">
        <v>92</v>
      </c>
      <c r="F79" s="136" t="s">
        <v>0</v>
      </c>
      <c r="G79" s="2" t="s">
        <v>94</v>
      </c>
      <c r="H79" s="148">
        <v>0</v>
      </c>
      <c r="I79" s="2" t="s">
        <v>162</v>
      </c>
      <c r="K79" s="2" t="s">
        <v>105</v>
      </c>
      <c r="L79" t="s">
        <v>0</v>
      </c>
      <c r="M79" s="2" t="s">
        <v>109</v>
      </c>
      <c r="O79">
        <v>3</v>
      </c>
      <c r="P79" s="1" t="s">
        <v>1</v>
      </c>
      <c r="Q79">
        <v>6</v>
      </c>
      <c r="S79">
        <f t="shared" si="12"/>
        <v>0</v>
      </c>
      <c r="T79">
        <f t="shared" si="13"/>
        <v>0</v>
      </c>
      <c r="U79">
        <f t="shared" si="14"/>
        <v>1</v>
      </c>
    </row>
    <row r="80" spans="1:21" ht="12.75">
      <c r="A80" s="406">
        <v>73</v>
      </c>
      <c r="B80" s="109">
        <v>5</v>
      </c>
      <c r="C80">
        <v>9</v>
      </c>
      <c r="D80" s="122">
        <v>40923</v>
      </c>
      <c r="E80" s="2" t="s">
        <v>92</v>
      </c>
      <c r="F80" s="136" t="s">
        <v>0</v>
      </c>
      <c r="G80" s="2" t="s">
        <v>94</v>
      </c>
      <c r="H80" s="148"/>
      <c r="I80" s="2" t="s">
        <v>162</v>
      </c>
      <c r="K80" s="2" t="s">
        <v>103</v>
      </c>
      <c r="L80" t="s">
        <v>0</v>
      </c>
      <c r="M80" s="2" t="s">
        <v>110</v>
      </c>
      <c r="O80">
        <v>6</v>
      </c>
      <c r="P80" s="1" t="s">
        <v>1</v>
      </c>
      <c r="Q80">
        <v>6</v>
      </c>
      <c r="S80">
        <f t="shared" si="12"/>
        <v>0</v>
      </c>
      <c r="T80">
        <f t="shared" si="13"/>
        <v>1</v>
      </c>
      <c r="U80">
        <f t="shared" si="14"/>
        <v>0</v>
      </c>
    </row>
    <row r="81" spans="1:21" ht="12.75">
      <c r="A81" s="406">
        <v>74</v>
      </c>
      <c r="B81" s="109">
        <v>5</v>
      </c>
      <c r="C81">
        <v>10</v>
      </c>
      <c r="D81" s="122">
        <v>40923</v>
      </c>
      <c r="E81" s="2" t="s">
        <v>92</v>
      </c>
      <c r="F81" s="136" t="s">
        <v>0</v>
      </c>
      <c r="G81" s="2" t="s">
        <v>94</v>
      </c>
      <c r="H81" s="148"/>
      <c r="I81" s="2" t="s">
        <v>162</v>
      </c>
      <c r="K81" s="2" t="s">
        <v>104</v>
      </c>
      <c r="L81" t="s">
        <v>0</v>
      </c>
      <c r="M81" s="2" t="s">
        <v>108</v>
      </c>
      <c r="O81">
        <v>7</v>
      </c>
      <c r="P81" s="1" t="s">
        <v>1</v>
      </c>
      <c r="Q81">
        <v>6</v>
      </c>
      <c r="S81">
        <f t="shared" si="12"/>
        <v>1</v>
      </c>
      <c r="T81">
        <f t="shared" si="13"/>
        <v>0</v>
      </c>
      <c r="U81">
        <f t="shared" si="14"/>
        <v>0</v>
      </c>
    </row>
    <row r="82" spans="1:21" ht="12.75">
      <c r="A82" s="406">
        <v>75</v>
      </c>
      <c r="B82" s="109">
        <v>5</v>
      </c>
      <c r="C82">
        <v>11</v>
      </c>
      <c r="D82" s="122">
        <v>40923</v>
      </c>
      <c r="E82" s="2" t="s">
        <v>92</v>
      </c>
      <c r="F82" s="136" t="s">
        <v>0</v>
      </c>
      <c r="G82" s="2" t="s">
        <v>94</v>
      </c>
      <c r="H82" s="148">
        <v>0</v>
      </c>
      <c r="I82" s="2" t="s">
        <v>162</v>
      </c>
      <c r="K82" s="2" t="s">
        <v>102</v>
      </c>
      <c r="L82" t="s">
        <v>0</v>
      </c>
      <c r="M82" s="2" t="s">
        <v>109</v>
      </c>
      <c r="O82">
        <v>3</v>
      </c>
      <c r="P82" s="1" t="s">
        <v>1</v>
      </c>
      <c r="Q82">
        <v>8</v>
      </c>
      <c r="S82">
        <f t="shared" si="12"/>
        <v>0</v>
      </c>
      <c r="T82">
        <f t="shared" si="13"/>
        <v>0</v>
      </c>
      <c r="U82">
        <f t="shared" si="14"/>
        <v>1</v>
      </c>
    </row>
    <row r="83" spans="1:21" ht="12.75">
      <c r="A83" s="406">
        <v>76</v>
      </c>
      <c r="B83" s="109">
        <v>5</v>
      </c>
      <c r="C83">
        <v>12</v>
      </c>
      <c r="D83" s="122">
        <v>40923</v>
      </c>
      <c r="E83" s="2" t="s">
        <v>92</v>
      </c>
      <c r="F83" s="136" t="s">
        <v>0</v>
      </c>
      <c r="G83" s="2" t="s">
        <v>94</v>
      </c>
      <c r="H83" s="148"/>
      <c r="I83" s="2" t="s">
        <v>162</v>
      </c>
      <c r="K83" s="2" t="s">
        <v>105</v>
      </c>
      <c r="L83" t="s">
        <v>0</v>
      </c>
      <c r="M83" s="2" t="s">
        <v>107</v>
      </c>
      <c r="O83">
        <v>4</v>
      </c>
      <c r="P83" s="1" t="s">
        <v>1</v>
      </c>
      <c r="Q83">
        <v>4</v>
      </c>
      <c r="S83">
        <f t="shared" si="12"/>
        <v>0</v>
      </c>
      <c r="T83">
        <f t="shared" si="13"/>
        <v>1</v>
      </c>
      <c r="U83">
        <f t="shared" si="14"/>
        <v>0</v>
      </c>
    </row>
    <row r="84" spans="1:21" ht="12.75">
      <c r="A84" s="406">
        <v>77</v>
      </c>
      <c r="B84" s="109">
        <v>5</v>
      </c>
      <c r="C84">
        <v>13</v>
      </c>
      <c r="D84" s="122">
        <v>40923</v>
      </c>
      <c r="E84" s="2" t="s">
        <v>92</v>
      </c>
      <c r="F84" s="136" t="s">
        <v>0</v>
      </c>
      <c r="G84" s="2" t="s">
        <v>94</v>
      </c>
      <c r="H84" s="148">
        <v>0</v>
      </c>
      <c r="I84" s="2" t="s">
        <v>162</v>
      </c>
      <c r="K84" s="2" t="s">
        <v>105</v>
      </c>
      <c r="L84" t="s">
        <v>0</v>
      </c>
      <c r="M84" s="2" t="s">
        <v>110</v>
      </c>
      <c r="O84">
        <v>4</v>
      </c>
      <c r="P84" s="1" t="s">
        <v>1</v>
      </c>
      <c r="Q84">
        <v>7</v>
      </c>
      <c r="S84">
        <f t="shared" si="12"/>
        <v>0</v>
      </c>
      <c r="T84">
        <f t="shared" si="13"/>
        <v>0</v>
      </c>
      <c r="U84">
        <f t="shared" si="14"/>
        <v>1</v>
      </c>
    </row>
    <row r="85" spans="1:21" ht="12.75">
      <c r="A85" s="406">
        <v>78</v>
      </c>
      <c r="B85" s="109">
        <v>5</v>
      </c>
      <c r="C85">
        <v>14</v>
      </c>
      <c r="D85" s="122">
        <v>40923</v>
      </c>
      <c r="E85" s="2" t="s">
        <v>92</v>
      </c>
      <c r="F85" s="136" t="s">
        <v>0</v>
      </c>
      <c r="G85" s="2" t="s">
        <v>94</v>
      </c>
      <c r="H85" s="148">
        <v>0</v>
      </c>
      <c r="I85" s="2" t="s">
        <v>162</v>
      </c>
      <c r="K85" s="2" t="s">
        <v>103</v>
      </c>
      <c r="L85" t="s">
        <v>0</v>
      </c>
      <c r="M85" s="2" t="s">
        <v>108</v>
      </c>
      <c r="O85">
        <v>3</v>
      </c>
      <c r="P85" s="1" t="s">
        <v>1</v>
      </c>
      <c r="Q85">
        <v>5</v>
      </c>
      <c r="S85">
        <f t="shared" si="12"/>
        <v>0</v>
      </c>
      <c r="T85">
        <f t="shared" si="13"/>
        <v>0</v>
      </c>
      <c r="U85">
        <f t="shared" si="14"/>
        <v>1</v>
      </c>
    </row>
    <row r="86" spans="1:21" ht="12.75">
      <c r="A86" s="406">
        <v>79</v>
      </c>
      <c r="B86" s="109">
        <v>5</v>
      </c>
      <c r="C86">
        <v>15</v>
      </c>
      <c r="D86" s="122">
        <v>40923</v>
      </c>
      <c r="E86" s="2" t="s">
        <v>92</v>
      </c>
      <c r="F86" s="136" t="s">
        <v>0</v>
      </c>
      <c r="G86" s="2" t="s">
        <v>94</v>
      </c>
      <c r="H86" s="148">
        <v>0</v>
      </c>
      <c r="I86" s="2" t="s">
        <v>162</v>
      </c>
      <c r="K86" s="2" t="s">
        <v>104</v>
      </c>
      <c r="L86" t="s">
        <v>0</v>
      </c>
      <c r="M86" s="2" t="s">
        <v>109</v>
      </c>
      <c r="O86">
        <v>1</v>
      </c>
      <c r="P86" s="1" t="s">
        <v>1</v>
      </c>
      <c r="Q86">
        <v>4</v>
      </c>
      <c r="S86">
        <f t="shared" si="12"/>
        <v>0</v>
      </c>
      <c r="T86">
        <f t="shared" si="13"/>
        <v>0</v>
      </c>
      <c r="U86">
        <f t="shared" si="14"/>
        <v>1</v>
      </c>
    </row>
    <row r="87" spans="1:21" ht="12.75">
      <c r="A87" s="406">
        <v>80</v>
      </c>
      <c r="B87" s="109">
        <v>5</v>
      </c>
      <c r="C87">
        <v>16</v>
      </c>
      <c r="D87" s="122">
        <v>40923</v>
      </c>
      <c r="E87" s="2" t="s">
        <v>92</v>
      </c>
      <c r="F87" s="136" t="s">
        <v>0</v>
      </c>
      <c r="G87" s="2" t="s">
        <v>94</v>
      </c>
      <c r="H87" s="148"/>
      <c r="I87" s="2" t="s">
        <v>162</v>
      </c>
      <c r="K87" s="2" t="s">
        <v>102</v>
      </c>
      <c r="L87" t="s">
        <v>0</v>
      </c>
      <c r="M87" s="2" t="s">
        <v>107</v>
      </c>
      <c r="O87">
        <v>1</v>
      </c>
      <c r="P87" s="1" t="s">
        <v>1</v>
      </c>
      <c r="Q87">
        <v>1</v>
      </c>
      <c r="S87">
        <f t="shared" si="12"/>
        <v>0</v>
      </c>
      <c r="T87">
        <f t="shared" si="13"/>
        <v>1</v>
      </c>
      <c r="U87">
        <f t="shared" si="14"/>
        <v>0</v>
      </c>
    </row>
    <row r="88" spans="1:21" ht="12.75">
      <c r="A88" s="406">
        <v>81</v>
      </c>
      <c r="B88" s="109">
        <v>6</v>
      </c>
      <c r="C88">
        <v>1</v>
      </c>
      <c r="D88" s="122">
        <v>40923</v>
      </c>
      <c r="E88" s="2" t="s">
        <v>95</v>
      </c>
      <c r="F88" s="136" t="s">
        <v>0</v>
      </c>
      <c r="G88" s="2" t="s">
        <v>94</v>
      </c>
      <c r="H88" s="148">
        <v>0</v>
      </c>
      <c r="I88" s="2" t="s">
        <v>162</v>
      </c>
      <c r="K88" s="2" t="s">
        <v>116</v>
      </c>
      <c r="L88" t="s">
        <v>0</v>
      </c>
      <c r="M88" s="2" t="s">
        <v>107</v>
      </c>
      <c r="O88">
        <v>1</v>
      </c>
      <c r="P88" s="1" t="s">
        <v>1</v>
      </c>
      <c r="Q88">
        <v>7</v>
      </c>
      <c r="S88">
        <f t="shared" si="12"/>
        <v>0</v>
      </c>
      <c r="T88">
        <f t="shared" si="13"/>
        <v>0</v>
      </c>
      <c r="U88">
        <f t="shared" si="14"/>
        <v>1</v>
      </c>
    </row>
    <row r="89" spans="1:21" ht="12.75">
      <c r="A89" s="406">
        <v>82</v>
      </c>
      <c r="B89" s="109">
        <v>6</v>
      </c>
      <c r="C89">
        <v>2</v>
      </c>
      <c r="D89" s="122">
        <v>40923</v>
      </c>
      <c r="E89" s="2" t="s">
        <v>95</v>
      </c>
      <c r="F89" s="136" t="s">
        <v>0</v>
      </c>
      <c r="G89" s="2" t="s">
        <v>94</v>
      </c>
      <c r="H89" s="148"/>
      <c r="I89" s="2" t="s">
        <v>162</v>
      </c>
      <c r="K89" s="2" t="s">
        <v>115</v>
      </c>
      <c r="L89" t="s">
        <v>0</v>
      </c>
      <c r="M89" s="2" t="s">
        <v>108</v>
      </c>
      <c r="O89">
        <v>7</v>
      </c>
      <c r="P89" s="1" t="s">
        <v>1</v>
      </c>
      <c r="Q89">
        <v>3</v>
      </c>
      <c r="S89">
        <f aca="true" t="shared" si="15" ref="S89:S104">IF(O89&gt;Q89,1,0)</f>
        <v>1</v>
      </c>
      <c r="T89">
        <f aca="true" t="shared" si="16" ref="T89:T104">IF(ISNUMBER(Q89),IF(O89=Q89,1,0),0)</f>
        <v>0</v>
      </c>
      <c r="U89">
        <f aca="true" t="shared" si="17" ref="U89:U104">IF(O89&lt;Q89,1,0)</f>
        <v>0</v>
      </c>
    </row>
    <row r="90" spans="1:21" ht="12.75">
      <c r="A90" s="406">
        <v>83</v>
      </c>
      <c r="B90" s="109">
        <v>6</v>
      </c>
      <c r="C90">
        <v>3</v>
      </c>
      <c r="D90" s="122">
        <v>40923</v>
      </c>
      <c r="E90" s="2" t="s">
        <v>95</v>
      </c>
      <c r="F90" s="136" t="s">
        <v>0</v>
      </c>
      <c r="G90" s="2" t="s">
        <v>94</v>
      </c>
      <c r="H90" s="148"/>
      <c r="I90" s="2" t="s">
        <v>162</v>
      </c>
      <c r="K90" s="2" t="s">
        <v>117</v>
      </c>
      <c r="L90" t="s">
        <v>0</v>
      </c>
      <c r="M90" s="2" t="s">
        <v>110</v>
      </c>
      <c r="O90">
        <v>5</v>
      </c>
      <c r="P90" s="1" t="s">
        <v>1</v>
      </c>
      <c r="Q90">
        <v>2</v>
      </c>
      <c r="S90">
        <f t="shared" si="15"/>
        <v>1</v>
      </c>
      <c r="T90">
        <f t="shared" si="16"/>
        <v>0</v>
      </c>
      <c r="U90">
        <f t="shared" si="17"/>
        <v>0</v>
      </c>
    </row>
    <row r="91" spans="1:21" ht="12.75">
      <c r="A91" s="406">
        <v>84</v>
      </c>
      <c r="B91" s="109">
        <v>6</v>
      </c>
      <c r="C91">
        <v>4</v>
      </c>
      <c r="D91" s="122">
        <v>40923</v>
      </c>
      <c r="E91" s="2" t="s">
        <v>95</v>
      </c>
      <c r="F91" s="136" t="s">
        <v>0</v>
      </c>
      <c r="G91" s="2" t="s">
        <v>94</v>
      </c>
      <c r="H91" s="148">
        <v>0</v>
      </c>
      <c r="I91" s="2" t="s">
        <v>162</v>
      </c>
      <c r="K91" s="2" t="s">
        <v>118</v>
      </c>
      <c r="L91" t="s">
        <v>0</v>
      </c>
      <c r="M91" s="2" t="s">
        <v>109</v>
      </c>
      <c r="O91">
        <v>3</v>
      </c>
      <c r="P91" s="1" t="s">
        <v>1</v>
      </c>
      <c r="Q91">
        <v>7</v>
      </c>
      <c r="S91">
        <f t="shared" si="15"/>
        <v>0</v>
      </c>
      <c r="T91">
        <f t="shared" si="16"/>
        <v>0</v>
      </c>
      <c r="U91">
        <f t="shared" si="17"/>
        <v>1</v>
      </c>
    </row>
    <row r="92" spans="1:21" ht="12.75">
      <c r="A92" s="406">
        <v>85</v>
      </c>
      <c r="B92" s="109">
        <v>6</v>
      </c>
      <c r="C92">
        <v>5</v>
      </c>
      <c r="D92" s="122">
        <v>40923</v>
      </c>
      <c r="E92" s="2" t="s">
        <v>95</v>
      </c>
      <c r="F92" s="136" t="s">
        <v>0</v>
      </c>
      <c r="G92" s="2" t="s">
        <v>94</v>
      </c>
      <c r="H92" s="148"/>
      <c r="I92" s="2" t="s">
        <v>162</v>
      </c>
      <c r="K92" s="2" t="s">
        <v>115</v>
      </c>
      <c r="L92" t="s">
        <v>0</v>
      </c>
      <c r="M92" s="2" t="s">
        <v>107</v>
      </c>
      <c r="O92">
        <v>2</v>
      </c>
      <c r="P92" s="1" t="s">
        <v>1</v>
      </c>
      <c r="Q92">
        <v>2</v>
      </c>
      <c r="S92">
        <f t="shared" si="15"/>
        <v>0</v>
      </c>
      <c r="T92">
        <f t="shared" si="16"/>
        <v>1</v>
      </c>
      <c r="U92">
        <f t="shared" si="17"/>
        <v>0</v>
      </c>
    </row>
    <row r="93" spans="1:21" ht="12.75">
      <c r="A93" s="406">
        <v>86</v>
      </c>
      <c r="B93" s="109">
        <v>6</v>
      </c>
      <c r="C93">
        <v>6</v>
      </c>
      <c r="D93" s="122">
        <v>40923</v>
      </c>
      <c r="E93" s="2" t="s">
        <v>95</v>
      </c>
      <c r="F93" s="136" t="s">
        <v>0</v>
      </c>
      <c r="G93" s="2" t="s">
        <v>94</v>
      </c>
      <c r="H93" s="148"/>
      <c r="I93" s="2" t="s">
        <v>162</v>
      </c>
      <c r="K93" s="2" t="s">
        <v>117</v>
      </c>
      <c r="L93" t="s">
        <v>0</v>
      </c>
      <c r="M93" s="2" t="s">
        <v>108</v>
      </c>
      <c r="O93">
        <v>2</v>
      </c>
      <c r="P93" s="1" t="s">
        <v>1</v>
      </c>
      <c r="Q93">
        <v>1</v>
      </c>
      <c r="S93">
        <f t="shared" si="15"/>
        <v>1</v>
      </c>
      <c r="T93">
        <f t="shared" si="16"/>
        <v>0</v>
      </c>
      <c r="U93">
        <f t="shared" si="17"/>
        <v>0</v>
      </c>
    </row>
    <row r="94" spans="1:21" ht="12.75">
      <c r="A94" s="406">
        <v>87</v>
      </c>
      <c r="B94" s="109">
        <v>6</v>
      </c>
      <c r="C94">
        <v>7</v>
      </c>
      <c r="D94" s="122">
        <v>40923</v>
      </c>
      <c r="E94" s="2" t="s">
        <v>95</v>
      </c>
      <c r="F94" s="136" t="s">
        <v>0</v>
      </c>
      <c r="G94" s="2" t="s">
        <v>94</v>
      </c>
      <c r="H94" s="148">
        <v>0</v>
      </c>
      <c r="I94" s="2" t="s">
        <v>162</v>
      </c>
      <c r="K94" s="2" t="s">
        <v>118</v>
      </c>
      <c r="L94" t="s">
        <v>0</v>
      </c>
      <c r="M94" s="2" t="s">
        <v>110</v>
      </c>
      <c r="O94">
        <v>1</v>
      </c>
      <c r="P94" s="1" t="s">
        <v>1</v>
      </c>
      <c r="Q94">
        <v>8</v>
      </c>
      <c r="S94">
        <f t="shared" si="15"/>
        <v>0</v>
      </c>
      <c r="T94">
        <f t="shared" si="16"/>
        <v>0</v>
      </c>
      <c r="U94">
        <f t="shared" si="17"/>
        <v>1</v>
      </c>
    </row>
    <row r="95" spans="1:21" ht="12.75">
      <c r="A95" s="406">
        <v>88</v>
      </c>
      <c r="B95" s="109">
        <v>6</v>
      </c>
      <c r="C95">
        <v>8</v>
      </c>
      <c r="D95" s="122">
        <v>40923</v>
      </c>
      <c r="E95" s="2" t="s">
        <v>95</v>
      </c>
      <c r="F95" s="136" t="s">
        <v>0</v>
      </c>
      <c r="G95" s="2" t="s">
        <v>94</v>
      </c>
      <c r="H95" s="148">
        <v>0</v>
      </c>
      <c r="I95" s="2" t="s">
        <v>162</v>
      </c>
      <c r="K95" s="2" t="s">
        <v>116</v>
      </c>
      <c r="L95" t="s">
        <v>0</v>
      </c>
      <c r="M95" s="2" t="s">
        <v>109</v>
      </c>
      <c r="O95">
        <v>4</v>
      </c>
      <c r="P95" s="1" t="s">
        <v>1</v>
      </c>
      <c r="Q95">
        <v>5</v>
      </c>
      <c r="S95">
        <f t="shared" si="15"/>
        <v>0</v>
      </c>
      <c r="T95">
        <f t="shared" si="16"/>
        <v>0</v>
      </c>
      <c r="U95">
        <f t="shared" si="17"/>
        <v>1</v>
      </c>
    </row>
    <row r="96" spans="1:21" ht="12.75">
      <c r="A96" s="406">
        <v>89</v>
      </c>
      <c r="B96" s="109">
        <v>6</v>
      </c>
      <c r="C96">
        <v>9</v>
      </c>
      <c r="D96" s="122">
        <v>40923</v>
      </c>
      <c r="E96" s="2" t="s">
        <v>95</v>
      </c>
      <c r="F96" s="136" t="s">
        <v>0</v>
      </c>
      <c r="G96" s="2" t="s">
        <v>94</v>
      </c>
      <c r="H96" s="148">
        <v>0</v>
      </c>
      <c r="I96" s="2" t="s">
        <v>162</v>
      </c>
      <c r="K96" s="2" t="s">
        <v>118</v>
      </c>
      <c r="L96" t="s">
        <v>0</v>
      </c>
      <c r="M96" s="2" t="s">
        <v>108</v>
      </c>
      <c r="O96">
        <v>3</v>
      </c>
      <c r="P96" s="1" t="s">
        <v>1</v>
      </c>
      <c r="Q96">
        <v>6</v>
      </c>
      <c r="S96">
        <f t="shared" si="15"/>
        <v>0</v>
      </c>
      <c r="T96">
        <f t="shared" si="16"/>
        <v>0</v>
      </c>
      <c r="U96">
        <f t="shared" si="17"/>
        <v>1</v>
      </c>
    </row>
    <row r="97" spans="1:21" ht="12.75">
      <c r="A97" s="406">
        <v>90</v>
      </c>
      <c r="B97" s="109">
        <v>6</v>
      </c>
      <c r="C97">
        <v>10</v>
      </c>
      <c r="D97" s="122">
        <v>40923</v>
      </c>
      <c r="E97" s="2" t="s">
        <v>95</v>
      </c>
      <c r="F97" s="136" t="s">
        <v>0</v>
      </c>
      <c r="G97" s="2" t="s">
        <v>94</v>
      </c>
      <c r="H97" s="148"/>
      <c r="I97" s="2" t="s">
        <v>162</v>
      </c>
      <c r="K97" s="2" t="s">
        <v>117</v>
      </c>
      <c r="L97" t="s">
        <v>0</v>
      </c>
      <c r="M97" s="2" t="s">
        <v>107</v>
      </c>
      <c r="O97">
        <v>6</v>
      </c>
      <c r="P97" s="1" t="s">
        <v>1</v>
      </c>
      <c r="Q97">
        <v>2</v>
      </c>
      <c r="S97">
        <f t="shared" si="15"/>
        <v>1</v>
      </c>
      <c r="T97">
        <f t="shared" si="16"/>
        <v>0</v>
      </c>
      <c r="U97">
        <f t="shared" si="17"/>
        <v>0</v>
      </c>
    </row>
    <row r="98" spans="1:21" ht="12.75">
      <c r="A98" s="406">
        <v>91</v>
      </c>
      <c r="B98" s="109">
        <v>6</v>
      </c>
      <c r="C98">
        <v>11</v>
      </c>
      <c r="D98" s="122">
        <v>40923</v>
      </c>
      <c r="E98" s="2" t="s">
        <v>95</v>
      </c>
      <c r="F98" s="136" t="s">
        <v>0</v>
      </c>
      <c r="G98" s="2" t="s">
        <v>94</v>
      </c>
      <c r="H98" s="148">
        <v>0</v>
      </c>
      <c r="I98" s="2" t="s">
        <v>162</v>
      </c>
      <c r="K98" s="2" t="s">
        <v>115</v>
      </c>
      <c r="L98" t="s">
        <v>0</v>
      </c>
      <c r="M98" s="2" t="s">
        <v>109</v>
      </c>
      <c r="O98">
        <v>3</v>
      </c>
      <c r="P98" s="1" t="s">
        <v>1</v>
      </c>
      <c r="Q98">
        <v>8</v>
      </c>
      <c r="S98">
        <f t="shared" si="15"/>
        <v>0</v>
      </c>
      <c r="T98">
        <f t="shared" si="16"/>
        <v>0</v>
      </c>
      <c r="U98">
        <f t="shared" si="17"/>
        <v>1</v>
      </c>
    </row>
    <row r="99" spans="1:21" ht="12.75">
      <c r="A99" s="406">
        <v>92</v>
      </c>
      <c r="B99" s="109">
        <v>6</v>
      </c>
      <c r="C99">
        <v>12</v>
      </c>
      <c r="D99" s="122">
        <v>40923</v>
      </c>
      <c r="E99" s="2" t="s">
        <v>95</v>
      </c>
      <c r="F99" s="136" t="s">
        <v>0</v>
      </c>
      <c r="G99" s="2" t="s">
        <v>94</v>
      </c>
      <c r="H99" s="148">
        <v>0</v>
      </c>
      <c r="I99" s="2" t="s">
        <v>162</v>
      </c>
      <c r="K99" s="2" t="s">
        <v>116</v>
      </c>
      <c r="L99" t="s">
        <v>0</v>
      </c>
      <c r="M99" s="2" t="s">
        <v>110</v>
      </c>
      <c r="O99">
        <v>3</v>
      </c>
      <c r="P99" s="1" t="s">
        <v>1</v>
      </c>
      <c r="Q99">
        <v>4</v>
      </c>
      <c r="S99">
        <f t="shared" si="15"/>
        <v>0</v>
      </c>
      <c r="T99">
        <f t="shared" si="16"/>
        <v>0</v>
      </c>
      <c r="U99">
        <f t="shared" si="17"/>
        <v>1</v>
      </c>
    </row>
    <row r="100" spans="1:21" ht="12.75">
      <c r="A100" s="406">
        <v>93</v>
      </c>
      <c r="B100" s="109">
        <v>6</v>
      </c>
      <c r="C100">
        <v>13</v>
      </c>
      <c r="D100" s="122">
        <v>40923</v>
      </c>
      <c r="E100" s="2" t="s">
        <v>95</v>
      </c>
      <c r="F100" s="136" t="s">
        <v>0</v>
      </c>
      <c r="G100" s="2" t="s">
        <v>94</v>
      </c>
      <c r="H100" s="148"/>
      <c r="I100" s="2" t="s">
        <v>162</v>
      </c>
      <c r="K100" s="2" t="s">
        <v>116</v>
      </c>
      <c r="L100" t="s">
        <v>0</v>
      </c>
      <c r="M100" s="2" t="s">
        <v>108</v>
      </c>
      <c r="O100">
        <v>4</v>
      </c>
      <c r="P100" s="1" t="s">
        <v>1</v>
      </c>
      <c r="Q100">
        <v>3</v>
      </c>
      <c r="S100">
        <f t="shared" si="15"/>
        <v>1</v>
      </c>
      <c r="T100">
        <f t="shared" si="16"/>
        <v>0</v>
      </c>
      <c r="U100">
        <f t="shared" si="17"/>
        <v>0</v>
      </c>
    </row>
    <row r="101" spans="1:21" ht="12.75">
      <c r="A101" s="406">
        <v>94</v>
      </c>
      <c r="B101" s="109">
        <v>6</v>
      </c>
      <c r="C101">
        <v>14</v>
      </c>
      <c r="D101" s="122">
        <v>40923</v>
      </c>
      <c r="E101" s="2" t="s">
        <v>95</v>
      </c>
      <c r="F101" s="136" t="s">
        <v>0</v>
      </c>
      <c r="G101" s="2" t="s">
        <v>94</v>
      </c>
      <c r="H101" s="148">
        <v>0</v>
      </c>
      <c r="I101" s="2" t="s">
        <v>162</v>
      </c>
      <c r="K101" s="2" t="s">
        <v>118</v>
      </c>
      <c r="L101" t="s">
        <v>0</v>
      </c>
      <c r="M101" s="2" t="s">
        <v>107</v>
      </c>
      <c r="O101">
        <v>1</v>
      </c>
      <c r="P101" s="1" t="s">
        <v>1</v>
      </c>
      <c r="Q101">
        <v>3</v>
      </c>
      <c r="S101">
        <f t="shared" si="15"/>
        <v>0</v>
      </c>
      <c r="T101">
        <f t="shared" si="16"/>
        <v>0</v>
      </c>
      <c r="U101">
        <f t="shared" si="17"/>
        <v>1</v>
      </c>
    </row>
    <row r="102" spans="1:21" ht="12.75">
      <c r="A102" s="406">
        <v>95</v>
      </c>
      <c r="B102" s="109">
        <v>6</v>
      </c>
      <c r="C102">
        <v>15</v>
      </c>
      <c r="D102" s="122">
        <v>40923</v>
      </c>
      <c r="E102" s="2" t="s">
        <v>95</v>
      </c>
      <c r="F102" s="136" t="s">
        <v>0</v>
      </c>
      <c r="G102" s="2" t="s">
        <v>94</v>
      </c>
      <c r="H102" s="148">
        <v>0</v>
      </c>
      <c r="I102" s="2" t="s">
        <v>162</v>
      </c>
      <c r="K102" s="2" t="s">
        <v>117</v>
      </c>
      <c r="L102" t="s">
        <v>0</v>
      </c>
      <c r="M102" s="2" t="s">
        <v>109</v>
      </c>
      <c r="O102">
        <v>6</v>
      </c>
      <c r="P102" s="1" t="s">
        <v>1</v>
      </c>
      <c r="Q102">
        <v>7</v>
      </c>
      <c r="S102">
        <f t="shared" si="15"/>
        <v>0</v>
      </c>
      <c r="T102">
        <f t="shared" si="16"/>
        <v>0</v>
      </c>
      <c r="U102">
        <f t="shared" si="17"/>
        <v>1</v>
      </c>
    </row>
    <row r="103" spans="1:21" ht="12.75">
      <c r="A103" s="406">
        <v>96</v>
      </c>
      <c r="B103" s="109">
        <v>6</v>
      </c>
      <c r="C103">
        <v>16</v>
      </c>
      <c r="D103" s="122">
        <v>40923</v>
      </c>
      <c r="E103" s="2" t="s">
        <v>95</v>
      </c>
      <c r="F103" s="136" t="s">
        <v>0</v>
      </c>
      <c r="G103" s="2" t="s">
        <v>94</v>
      </c>
      <c r="H103" s="148">
        <v>0</v>
      </c>
      <c r="I103" s="2" t="s">
        <v>162</v>
      </c>
      <c r="K103" s="2" t="s">
        <v>115</v>
      </c>
      <c r="L103" t="s">
        <v>0</v>
      </c>
      <c r="M103" s="2" t="s">
        <v>110</v>
      </c>
      <c r="O103">
        <v>3</v>
      </c>
      <c r="P103" s="1" t="s">
        <v>1</v>
      </c>
      <c r="Q103">
        <v>4</v>
      </c>
      <c r="S103">
        <f t="shared" si="15"/>
        <v>0</v>
      </c>
      <c r="T103">
        <f t="shared" si="16"/>
        <v>0</v>
      </c>
      <c r="U103">
        <f t="shared" si="17"/>
        <v>1</v>
      </c>
    </row>
    <row r="104" spans="1:21" ht="12.75">
      <c r="A104" s="406">
        <v>97</v>
      </c>
      <c r="B104" s="109">
        <v>7</v>
      </c>
      <c r="C104">
        <v>1</v>
      </c>
      <c r="D104" s="122">
        <v>40937</v>
      </c>
      <c r="E104" s="2" t="s">
        <v>90</v>
      </c>
      <c r="F104" s="136" t="s">
        <v>0</v>
      </c>
      <c r="G104" s="2" t="s">
        <v>93</v>
      </c>
      <c r="H104" s="148"/>
      <c r="I104" s="2" t="s">
        <v>162</v>
      </c>
      <c r="K104" s="2" t="s">
        <v>98</v>
      </c>
      <c r="L104" t="s">
        <v>0</v>
      </c>
      <c r="M104" s="2" t="s">
        <v>113</v>
      </c>
      <c r="O104">
        <v>5</v>
      </c>
      <c r="P104" s="1" t="s">
        <v>1</v>
      </c>
      <c r="Q104">
        <v>5</v>
      </c>
      <c r="S104">
        <f t="shared" si="15"/>
        <v>0</v>
      </c>
      <c r="T104">
        <f t="shared" si="16"/>
        <v>1</v>
      </c>
      <c r="U104">
        <f t="shared" si="17"/>
        <v>0</v>
      </c>
    </row>
    <row r="105" spans="1:21" ht="12.75">
      <c r="A105" s="406">
        <v>98</v>
      </c>
      <c r="B105" s="109">
        <v>7</v>
      </c>
      <c r="C105">
        <v>2</v>
      </c>
      <c r="D105" s="122">
        <v>40937</v>
      </c>
      <c r="E105" s="2" t="s">
        <v>90</v>
      </c>
      <c r="F105" s="136" t="s">
        <v>0</v>
      </c>
      <c r="G105" s="2" t="s">
        <v>93</v>
      </c>
      <c r="H105" s="148"/>
      <c r="I105" s="2" t="s">
        <v>162</v>
      </c>
      <c r="K105" s="2" t="s">
        <v>97</v>
      </c>
      <c r="L105" t="s">
        <v>0</v>
      </c>
      <c r="M105" s="2" t="s">
        <v>114</v>
      </c>
      <c r="O105">
        <v>4</v>
      </c>
      <c r="P105" s="1" t="s">
        <v>1</v>
      </c>
      <c r="Q105">
        <v>0</v>
      </c>
      <c r="S105">
        <f aca="true" t="shared" si="18" ref="S105:S120">IF(O105&gt;Q105,1,0)</f>
        <v>1</v>
      </c>
      <c r="T105">
        <f aca="true" t="shared" si="19" ref="T105:T120">IF(ISNUMBER(Q105),IF(O105=Q105,1,0),0)</f>
        <v>0</v>
      </c>
      <c r="U105">
        <f aca="true" t="shared" si="20" ref="U105:U120">IF(O105&lt;Q105,1,0)</f>
        <v>0</v>
      </c>
    </row>
    <row r="106" spans="1:21" ht="12.75">
      <c r="A106" s="406">
        <v>99</v>
      </c>
      <c r="B106" s="109">
        <v>7</v>
      </c>
      <c r="C106">
        <v>3</v>
      </c>
      <c r="D106" s="122">
        <v>40937</v>
      </c>
      <c r="E106" s="2" t="s">
        <v>90</v>
      </c>
      <c r="F106" s="136" t="s">
        <v>0</v>
      </c>
      <c r="G106" s="2" t="s">
        <v>93</v>
      </c>
      <c r="H106" s="148"/>
      <c r="I106" s="2" t="s">
        <v>162</v>
      </c>
      <c r="K106" s="2" t="s">
        <v>100</v>
      </c>
      <c r="L106" t="s">
        <v>0</v>
      </c>
      <c r="M106" s="2" t="s">
        <v>112</v>
      </c>
      <c r="O106">
        <v>3</v>
      </c>
      <c r="P106" s="1" t="s">
        <v>1</v>
      </c>
      <c r="Q106">
        <v>2</v>
      </c>
      <c r="S106">
        <f t="shared" si="18"/>
        <v>1</v>
      </c>
      <c r="T106">
        <f t="shared" si="19"/>
        <v>0</v>
      </c>
      <c r="U106">
        <f t="shared" si="20"/>
        <v>0</v>
      </c>
    </row>
    <row r="107" spans="1:21" ht="12.75">
      <c r="A107" s="406">
        <v>100</v>
      </c>
      <c r="B107" s="109">
        <v>7</v>
      </c>
      <c r="C107">
        <v>4</v>
      </c>
      <c r="D107" s="122">
        <v>40937</v>
      </c>
      <c r="E107" s="2" t="s">
        <v>90</v>
      </c>
      <c r="F107" s="136" t="s">
        <v>0</v>
      </c>
      <c r="G107" s="2" t="s">
        <v>93</v>
      </c>
      <c r="H107" s="148"/>
      <c r="I107" s="2" t="s">
        <v>162</v>
      </c>
      <c r="K107" s="2" t="s">
        <v>99</v>
      </c>
      <c r="L107" t="s">
        <v>0</v>
      </c>
      <c r="M107" s="2" t="s">
        <v>111</v>
      </c>
      <c r="O107">
        <v>1</v>
      </c>
      <c r="P107" s="1" t="s">
        <v>1</v>
      </c>
      <c r="Q107">
        <v>1</v>
      </c>
      <c r="S107">
        <f t="shared" si="18"/>
        <v>0</v>
      </c>
      <c r="T107">
        <f t="shared" si="19"/>
        <v>1</v>
      </c>
      <c r="U107">
        <f t="shared" si="20"/>
        <v>0</v>
      </c>
    </row>
    <row r="108" spans="1:21" ht="12.75">
      <c r="A108" s="406">
        <v>101</v>
      </c>
      <c r="B108" s="109">
        <v>7</v>
      </c>
      <c r="C108">
        <v>5</v>
      </c>
      <c r="D108" s="122">
        <v>40937</v>
      </c>
      <c r="E108" s="2" t="s">
        <v>90</v>
      </c>
      <c r="F108" s="136" t="s">
        <v>0</v>
      </c>
      <c r="G108" s="2" t="s">
        <v>93</v>
      </c>
      <c r="H108" s="148">
        <v>0</v>
      </c>
      <c r="I108" s="2" t="s">
        <v>162</v>
      </c>
      <c r="K108" s="2" t="s">
        <v>97</v>
      </c>
      <c r="L108" t="s">
        <v>0</v>
      </c>
      <c r="M108" s="2" t="s">
        <v>113</v>
      </c>
      <c r="O108">
        <v>4</v>
      </c>
      <c r="P108" s="1" t="s">
        <v>1</v>
      </c>
      <c r="Q108">
        <v>6</v>
      </c>
      <c r="S108">
        <f t="shared" si="18"/>
        <v>0</v>
      </c>
      <c r="T108">
        <f t="shared" si="19"/>
        <v>0</v>
      </c>
      <c r="U108">
        <f t="shared" si="20"/>
        <v>1</v>
      </c>
    </row>
    <row r="109" spans="1:21" ht="12.75">
      <c r="A109" s="406">
        <v>102</v>
      </c>
      <c r="B109" s="109">
        <v>7</v>
      </c>
      <c r="C109">
        <v>6</v>
      </c>
      <c r="D109" s="122">
        <v>40937</v>
      </c>
      <c r="E109" s="2" t="s">
        <v>90</v>
      </c>
      <c r="F109" s="136" t="s">
        <v>0</v>
      </c>
      <c r="G109" s="2" t="s">
        <v>93</v>
      </c>
      <c r="H109" s="148">
        <v>0</v>
      </c>
      <c r="I109" s="2" t="s">
        <v>162</v>
      </c>
      <c r="K109" s="2" t="s">
        <v>100</v>
      </c>
      <c r="L109" t="s">
        <v>0</v>
      </c>
      <c r="M109" s="2" t="s">
        <v>114</v>
      </c>
      <c r="O109">
        <v>1</v>
      </c>
      <c r="P109" s="1" t="s">
        <v>1</v>
      </c>
      <c r="Q109">
        <v>5</v>
      </c>
      <c r="S109">
        <f t="shared" si="18"/>
        <v>0</v>
      </c>
      <c r="T109">
        <f t="shared" si="19"/>
        <v>0</v>
      </c>
      <c r="U109">
        <f t="shared" si="20"/>
        <v>1</v>
      </c>
    </row>
    <row r="110" spans="1:21" ht="12.75">
      <c r="A110" s="406">
        <v>103</v>
      </c>
      <c r="B110" s="109">
        <v>7</v>
      </c>
      <c r="C110">
        <v>7</v>
      </c>
      <c r="D110" s="122">
        <v>40937</v>
      </c>
      <c r="E110" s="2" t="s">
        <v>90</v>
      </c>
      <c r="F110" s="136" t="s">
        <v>0</v>
      </c>
      <c r="G110" s="2" t="s">
        <v>93</v>
      </c>
      <c r="H110" s="148"/>
      <c r="I110" s="2" t="s">
        <v>162</v>
      </c>
      <c r="K110" s="2" t="s">
        <v>99</v>
      </c>
      <c r="L110" t="s">
        <v>0</v>
      </c>
      <c r="M110" s="2" t="s">
        <v>112</v>
      </c>
      <c r="O110">
        <v>2</v>
      </c>
      <c r="P110" s="1" t="s">
        <v>1</v>
      </c>
      <c r="Q110">
        <v>1</v>
      </c>
      <c r="S110">
        <f t="shared" si="18"/>
        <v>1</v>
      </c>
      <c r="T110">
        <f t="shared" si="19"/>
        <v>0</v>
      </c>
      <c r="U110">
        <f t="shared" si="20"/>
        <v>0</v>
      </c>
    </row>
    <row r="111" spans="1:21" ht="12.75">
      <c r="A111" s="406">
        <v>104</v>
      </c>
      <c r="B111" s="109">
        <v>7</v>
      </c>
      <c r="C111">
        <v>8</v>
      </c>
      <c r="D111" s="122">
        <v>40937</v>
      </c>
      <c r="E111" s="2" t="s">
        <v>90</v>
      </c>
      <c r="F111" s="136" t="s">
        <v>0</v>
      </c>
      <c r="G111" s="2" t="s">
        <v>93</v>
      </c>
      <c r="H111" s="148"/>
      <c r="I111" s="2" t="s">
        <v>162</v>
      </c>
      <c r="K111" s="2" t="s">
        <v>98</v>
      </c>
      <c r="L111" t="s">
        <v>0</v>
      </c>
      <c r="M111" s="2" t="s">
        <v>111</v>
      </c>
      <c r="O111">
        <v>6</v>
      </c>
      <c r="P111" s="1" t="s">
        <v>1</v>
      </c>
      <c r="Q111">
        <v>5</v>
      </c>
      <c r="S111">
        <f t="shared" si="18"/>
        <v>1</v>
      </c>
      <c r="T111">
        <f t="shared" si="19"/>
        <v>0</v>
      </c>
      <c r="U111">
        <f t="shared" si="20"/>
        <v>0</v>
      </c>
    </row>
    <row r="112" spans="1:21" ht="12.75">
      <c r="A112" s="406">
        <v>105</v>
      </c>
      <c r="B112" s="109">
        <v>7</v>
      </c>
      <c r="C112">
        <v>9</v>
      </c>
      <c r="D112" s="122">
        <v>40937</v>
      </c>
      <c r="E112" s="2" t="s">
        <v>90</v>
      </c>
      <c r="F112" s="136" t="s">
        <v>0</v>
      </c>
      <c r="G112" s="2" t="s">
        <v>93</v>
      </c>
      <c r="H112" s="148">
        <v>0</v>
      </c>
      <c r="I112" s="2" t="s">
        <v>162</v>
      </c>
      <c r="K112" s="2" t="s">
        <v>99</v>
      </c>
      <c r="L112" t="s">
        <v>0</v>
      </c>
      <c r="M112" s="2" t="s">
        <v>114</v>
      </c>
      <c r="O112">
        <v>2</v>
      </c>
      <c r="P112" s="1" t="s">
        <v>1</v>
      </c>
      <c r="Q112">
        <v>6</v>
      </c>
      <c r="S112">
        <f t="shared" si="18"/>
        <v>0</v>
      </c>
      <c r="T112">
        <f t="shared" si="19"/>
        <v>0</v>
      </c>
      <c r="U112">
        <f t="shared" si="20"/>
        <v>1</v>
      </c>
    </row>
    <row r="113" spans="1:21" ht="12.75">
      <c r="A113" s="406">
        <v>106</v>
      </c>
      <c r="B113" s="109">
        <v>7</v>
      </c>
      <c r="C113">
        <v>10</v>
      </c>
      <c r="D113" s="122">
        <v>40937</v>
      </c>
      <c r="E113" s="2" t="s">
        <v>90</v>
      </c>
      <c r="F113" s="136" t="s">
        <v>0</v>
      </c>
      <c r="G113" s="2" t="s">
        <v>93</v>
      </c>
      <c r="H113" s="148">
        <v>0</v>
      </c>
      <c r="I113" s="2" t="s">
        <v>162</v>
      </c>
      <c r="K113" s="2" t="s">
        <v>100</v>
      </c>
      <c r="L113" t="s">
        <v>0</v>
      </c>
      <c r="M113" s="2" t="s">
        <v>113</v>
      </c>
      <c r="O113">
        <v>4</v>
      </c>
      <c r="P113" s="1" t="s">
        <v>1</v>
      </c>
      <c r="Q113">
        <v>5</v>
      </c>
      <c r="S113">
        <f t="shared" si="18"/>
        <v>0</v>
      </c>
      <c r="T113">
        <f t="shared" si="19"/>
        <v>0</v>
      </c>
      <c r="U113">
        <f t="shared" si="20"/>
        <v>1</v>
      </c>
    </row>
    <row r="114" spans="1:21" ht="12.75">
      <c r="A114" s="406">
        <v>107</v>
      </c>
      <c r="B114" s="109">
        <v>7</v>
      </c>
      <c r="C114">
        <v>11</v>
      </c>
      <c r="D114" s="122">
        <v>40937</v>
      </c>
      <c r="E114" s="2" t="s">
        <v>90</v>
      </c>
      <c r="F114" s="136" t="s">
        <v>0</v>
      </c>
      <c r="G114" s="2" t="s">
        <v>93</v>
      </c>
      <c r="H114" s="148">
        <v>0</v>
      </c>
      <c r="I114" s="2" t="s">
        <v>162</v>
      </c>
      <c r="K114" s="2" t="s">
        <v>97</v>
      </c>
      <c r="L114" t="s">
        <v>0</v>
      </c>
      <c r="M114" s="2" t="s">
        <v>111</v>
      </c>
      <c r="O114">
        <v>3</v>
      </c>
      <c r="P114" s="1" t="s">
        <v>1</v>
      </c>
      <c r="Q114">
        <v>4</v>
      </c>
      <c r="S114">
        <f t="shared" si="18"/>
        <v>0</v>
      </c>
      <c r="T114">
        <f t="shared" si="19"/>
        <v>0</v>
      </c>
      <c r="U114">
        <f t="shared" si="20"/>
        <v>1</v>
      </c>
    </row>
    <row r="115" spans="1:21" ht="12.75">
      <c r="A115" s="406">
        <v>108</v>
      </c>
      <c r="B115" s="109">
        <v>7</v>
      </c>
      <c r="C115">
        <v>12</v>
      </c>
      <c r="D115" s="122">
        <v>40937</v>
      </c>
      <c r="E115" s="2" t="s">
        <v>90</v>
      </c>
      <c r="F115" s="136" t="s">
        <v>0</v>
      </c>
      <c r="G115" s="2" t="s">
        <v>93</v>
      </c>
      <c r="H115" s="148"/>
      <c r="I115" s="2" t="s">
        <v>162</v>
      </c>
      <c r="K115" s="2" t="s">
        <v>98</v>
      </c>
      <c r="L115" t="s">
        <v>0</v>
      </c>
      <c r="M115" s="2" t="s">
        <v>112</v>
      </c>
      <c r="O115">
        <v>4</v>
      </c>
      <c r="P115" s="1" t="s">
        <v>1</v>
      </c>
      <c r="Q115">
        <v>3</v>
      </c>
      <c r="S115">
        <f t="shared" si="18"/>
        <v>1</v>
      </c>
      <c r="T115">
        <f t="shared" si="19"/>
        <v>0</v>
      </c>
      <c r="U115">
        <f t="shared" si="20"/>
        <v>0</v>
      </c>
    </row>
    <row r="116" spans="1:21" ht="12.75">
      <c r="A116" s="406">
        <v>109</v>
      </c>
      <c r="B116" s="109">
        <v>7</v>
      </c>
      <c r="C116">
        <v>13</v>
      </c>
      <c r="D116" s="122">
        <v>40937</v>
      </c>
      <c r="E116" s="2" t="s">
        <v>90</v>
      </c>
      <c r="F116" s="136" t="s">
        <v>0</v>
      </c>
      <c r="G116" s="2" t="s">
        <v>93</v>
      </c>
      <c r="H116" s="148"/>
      <c r="I116" s="2" t="s">
        <v>162</v>
      </c>
      <c r="K116" s="2" t="s">
        <v>98</v>
      </c>
      <c r="L116" t="s">
        <v>0</v>
      </c>
      <c r="M116" s="2" t="s">
        <v>114</v>
      </c>
      <c r="O116">
        <v>2</v>
      </c>
      <c r="P116" s="1" t="s">
        <v>1</v>
      </c>
      <c r="Q116">
        <v>2</v>
      </c>
      <c r="S116">
        <f t="shared" si="18"/>
        <v>0</v>
      </c>
      <c r="T116">
        <f t="shared" si="19"/>
        <v>1</v>
      </c>
      <c r="U116">
        <f t="shared" si="20"/>
        <v>0</v>
      </c>
    </row>
    <row r="117" spans="1:21" ht="12.75">
      <c r="A117" s="406">
        <v>110</v>
      </c>
      <c r="B117" s="109">
        <v>7</v>
      </c>
      <c r="C117">
        <v>14</v>
      </c>
      <c r="D117" s="122">
        <v>40937</v>
      </c>
      <c r="E117" s="2" t="s">
        <v>90</v>
      </c>
      <c r="F117" s="136" t="s">
        <v>0</v>
      </c>
      <c r="G117" s="2" t="s">
        <v>93</v>
      </c>
      <c r="H117" s="148"/>
      <c r="I117" s="2" t="s">
        <v>162</v>
      </c>
      <c r="K117" s="2" t="s">
        <v>99</v>
      </c>
      <c r="L117" t="s">
        <v>0</v>
      </c>
      <c r="M117" s="2" t="s">
        <v>113</v>
      </c>
      <c r="O117">
        <v>3</v>
      </c>
      <c r="P117" s="1" t="s">
        <v>1</v>
      </c>
      <c r="Q117">
        <v>2</v>
      </c>
      <c r="S117">
        <f t="shared" si="18"/>
        <v>1</v>
      </c>
      <c r="T117">
        <f t="shared" si="19"/>
        <v>0</v>
      </c>
      <c r="U117">
        <f t="shared" si="20"/>
        <v>0</v>
      </c>
    </row>
    <row r="118" spans="1:21" ht="12.75">
      <c r="A118" s="406">
        <v>111</v>
      </c>
      <c r="B118" s="109">
        <v>7</v>
      </c>
      <c r="C118">
        <v>15</v>
      </c>
      <c r="D118" s="122">
        <v>40937</v>
      </c>
      <c r="E118" s="2" t="s">
        <v>90</v>
      </c>
      <c r="F118" s="136" t="s">
        <v>0</v>
      </c>
      <c r="G118" s="2" t="s">
        <v>93</v>
      </c>
      <c r="H118" s="148"/>
      <c r="I118" s="2" t="s">
        <v>162</v>
      </c>
      <c r="K118" s="2" t="s">
        <v>100</v>
      </c>
      <c r="L118" t="s">
        <v>0</v>
      </c>
      <c r="M118" s="2" t="s">
        <v>111</v>
      </c>
      <c r="O118">
        <v>9</v>
      </c>
      <c r="P118" s="1" t="s">
        <v>1</v>
      </c>
      <c r="Q118">
        <v>3</v>
      </c>
      <c r="S118">
        <f t="shared" si="18"/>
        <v>1</v>
      </c>
      <c r="T118">
        <f t="shared" si="19"/>
        <v>0</v>
      </c>
      <c r="U118">
        <f t="shared" si="20"/>
        <v>0</v>
      </c>
    </row>
    <row r="119" spans="1:21" ht="12.75">
      <c r="A119" s="406">
        <v>112</v>
      </c>
      <c r="B119" s="109">
        <v>7</v>
      </c>
      <c r="C119">
        <v>16</v>
      </c>
      <c r="D119" s="122">
        <v>40937</v>
      </c>
      <c r="E119" s="2" t="s">
        <v>90</v>
      </c>
      <c r="F119" s="136" t="s">
        <v>0</v>
      </c>
      <c r="G119" s="2" t="s">
        <v>93</v>
      </c>
      <c r="H119" s="148">
        <v>0</v>
      </c>
      <c r="I119" s="2" t="s">
        <v>162</v>
      </c>
      <c r="K119" s="2" t="s">
        <v>97</v>
      </c>
      <c r="L119" t="s">
        <v>0</v>
      </c>
      <c r="M119" s="2" t="s">
        <v>112</v>
      </c>
      <c r="O119">
        <v>1</v>
      </c>
      <c r="P119" s="1" t="s">
        <v>1</v>
      </c>
      <c r="Q119">
        <v>2</v>
      </c>
      <c r="S119">
        <f t="shared" si="18"/>
        <v>0</v>
      </c>
      <c r="T119">
        <f t="shared" si="19"/>
        <v>0</v>
      </c>
      <c r="U119">
        <f t="shared" si="20"/>
        <v>1</v>
      </c>
    </row>
    <row r="120" spans="1:21" ht="12.75">
      <c r="A120" s="406">
        <v>113</v>
      </c>
      <c r="B120" s="109">
        <v>8</v>
      </c>
      <c r="C120">
        <v>1</v>
      </c>
      <c r="D120" s="122">
        <v>40992</v>
      </c>
      <c r="E120" s="2" t="s">
        <v>92</v>
      </c>
      <c r="F120" s="136" t="s">
        <v>0</v>
      </c>
      <c r="G120" s="2" t="s">
        <v>93</v>
      </c>
      <c r="H120" s="148">
        <v>0</v>
      </c>
      <c r="I120" s="2" t="s">
        <v>162</v>
      </c>
      <c r="K120" s="2" t="s">
        <v>105</v>
      </c>
      <c r="L120" t="s">
        <v>0</v>
      </c>
      <c r="M120" s="2" t="s">
        <v>194</v>
      </c>
      <c r="O120">
        <v>5</v>
      </c>
      <c r="P120" s="1" t="s">
        <v>1</v>
      </c>
      <c r="Q120">
        <v>9</v>
      </c>
      <c r="S120">
        <f t="shared" si="18"/>
        <v>0</v>
      </c>
      <c r="T120">
        <f t="shared" si="19"/>
        <v>0</v>
      </c>
      <c r="U120">
        <f t="shared" si="20"/>
        <v>1</v>
      </c>
    </row>
    <row r="121" spans="1:21" ht="12.75">
      <c r="A121" s="406">
        <v>114</v>
      </c>
      <c r="B121" s="109">
        <v>8</v>
      </c>
      <c r="C121">
        <v>2</v>
      </c>
      <c r="D121" s="122">
        <v>40992</v>
      </c>
      <c r="E121" s="2" t="s">
        <v>92</v>
      </c>
      <c r="F121" s="136" t="s">
        <v>0</v>
      </c>
      <c r="G121" s="2" t="s">
        <v>93</v>
      </c>
      <c r="H121" s="148">
        <v>0</v>
      </c>
      <c r="I121" s="2" t="s">
        <v>162</v>
      </c>
      <c r="K121" s="2" t="s">
        <v>102</v>
      </c>
      <c r="L121" t="s">
        <v>0</v>
      </c>
      <c r="M121" s="2" t="s">
        <v>111</v>
      </c>
      <c r="O121">
        <v>3</v>
      </c>
      <c r="P121" s="1" t="s">
        <v>1</v>
      </c>
      <c r="Q121">
        <v>5</v>
      </c>
      <c r="S121">
        <f aca="true" t="shared" si="21" ref="S121:S136">IF(O121&gt;Q121,1,0)</f>
        <v>0</v>
      </c>
      <c r="T121">
        <f aca="true" t="shared" si="22" ref="T121:T136">IF(ISNUMBER(Q121),IF(O121=Q121,1,0),0)</f>
        <v>0</v>
      </c>
      <c r="U121">
        <f aca="true" t="shared" si="23" ref="U121:U136">IF(O121&lt;Q121,1,0)</f>
        <v>1</v>
      </c>
    </row>
    <row r="122" spans="1:21" ht="12.75">
      <c r="A122" s="406">
        <v>115</v>
      </c>
      <c r="B122" s="109">
        <v>8</v>
      </c>
      <c r="C122">
        <v>3</v>
      </c>
      <c r="D122" s="122">
        <v>40992</v>
      </c>
      <c r="E122" s="2" t="s">
        <v>92</v>
      </c>
      <c r="F122" s="136" t="s">
        <v>0</v>
      </c>
      <c r="G122" s="2" t="s">
        <v>93</v>
      </c>
      <c r="H122" s="148">
        <v>0</v>
      </c>
      <c r="I122" s="2" t="s">
        <v>162</v>
      </c>
      <c r="K122" s="2" t="s">
        <v>104</v>
      </c>
      <c r="L122" t="s">
        <v>0</v>
      </c>
      <c r="M122" s="2" t="s">
        <v>114</v>
      </c>
      <c r="O122">
        <v>3</v>
      </c>
      <c r="P122" s="1" t="s">
        <v>1</v>
      </c>
      <c r="Q122">
        <v>5</v>
      </c>
      <c r="S122">
        <f t="shared" si="21"/>
        <v>0</v>
      </c>
      <c r="T122">
        <f t="shared" si="22"/>
        <v>0</v>
      </c>
      <c r="U122">
        <f t="shared" si="23"/>
        <v>1</v>
      </c>
    </row>
    <row r="123" spans="1:21" ht="12.75">
      <c r="A123" s="406">
        <v>116</v>
      </c>
      <c r="B123" s="109">
        <v>8</v>
      </c>
      <c r="C123">
        <v>4</v>
      </c>
      <c r="D123" s="122">
        <v>40992</v>
      </c>
      <c r="E123" s="2" t="s">
        <v>92</v>
      </c>
      <c r="F123" s="136" t="s">
        <v>0</v>
      </c>
      <c r="G123" s="2" t="s">
        <v>93</v>
      </c>
      <c r="H123" s="148"/>
      <c r="I123" s="2" t="s">
        <v>162</v>
      </c>
      <c r="K123" s="2" t="s">
        <v>103</v>
      </c>
      <c r="L123" t="s">
        <v>0</v>
      </c>
      <c r="M123" s="2" t="s">
        <v>112</v>
      </c>
      <c r="O123">
        <v>2</v>
      </c>
      <c r="P123" s="1" t="s">
        <v>1</v>
      </c>
      <c r="Q123">
        <v>2</v>
      </c>
      <c r="S123">
        <f t="shared" si="21"/>
        <v>0</v>
      </c>
      <c r="T123">
        <f t="shared" si="22"/>
        <v>1</v>
      </c>
      <c r="U123">
        <f t="shared" si="23"/>
        <v>0</v>
      </c>
    </row>
    <row r="124" spans="1:21" ht="12.75">
      <c r="A124" s="406">
        <v>117</v>
      </c>
      <c r="B124" s="109">
        <v>8</v>
      </c>
      <c r="C124">
        <v>5</v>
      </c>
      <c r="D124" s="122">
        <v>40992</v>
      </c>
      <c r="E124" s="2" t="s">
        <v>92</v>
      </c>
      <c r="F124" s="136" t="s">
        <v>0</v>
      </c>
      <c r="G124" s="2" t="s">
        <v>93</v>
      </c>
      <c r="H124" s="148"/>
      <c r="I124" s="2" t="s">
        <v>162</v>
      </c>
      <c r="K124" s="2" t="s">
        <v>102</v>
      </c>
      <c r="L124" t="s">
        <v>0</v>
      </c>
      <c r="M124" s="2" t="s">
        <v>194</v>
      </c>
      <c r="O124">
        <v>4</v>
      </c>
      <c r="P124" s="1" t="s">
        <v>1</v>
      </c>
      <c r="Q124">
        <v>2</v>
      </c>
      <c r="S124">
        <f t="shared" si="21"/>
        <v>1</v>
      </c>
      <c r="T124">
        <f t="shared" si="22"/>
        <v>0</v>
      </c>
      <c r="U124">
        <f t="shared" si="23"/>
        <v>0</v>
      </c>
    </row>
    <row r="125" spans="1:21" ht="12.75">
      <c r="A125" s="406">
        <v>118</v>
      </c>
      <c r="B125" s="109">
        <v>8</v>
      </c>
      <c r="C125">
        <v>6</v>
      </c>
      <c r="D125" s="122">
        <v>40992</v>
      </c>
      <c r="E125" s="2" t="s">
        <v>92</v>
      </c>
      <c r="F125" s="136" t="s">
        <v>0</v>
      </c>
      <c r="G125" s="2" t="s">
        <v>93</v>
      </c>
      <c r="H125" s="148">
        <v>0</v>
      </c>
      <c r="I125" s="2" t="s">
        <v>162</v>
      </c>
      <c r="K125" s="2" t="s">
        <v>104</v>
      </c>
      <c r="L125" t="s">
        <v>0</v>
      </c>
      <c r="M125" s="2" t="s">
        <v>111</v>
      </c>
      <c r="O125">
        <v>2</v>
      </c>
      <c r="P125" s="1" t="s">
        <v>1</v>
      </c>
      <c r="Q125">
        <v>10</v>
      </c>
      <c r="S125">
        <f t="shared" si="21"/>
        <v>0</v>
      </c>
      <c r="T125">
        <f t="shared" si="22"/>
        <v>0</v>
      </c>
      <c r="U125">
        <f t="shared" si="23"/>
        <v>1</v>
      </c>
    </row>
    <row r="126" spans="1:21" ht="12.75">
      <c r="A126" s="406">
        <v>119</v>
      </c>
      <c r="B126" s="109">
        <v>8</v>
      </c>
      <c r="C126">
        <v>7</v>
      </c>
      <c r="D126" s="122">
        <v>40992</v>
      </c>
      <c r="E126" s="2" t="s">
        <v>92</v>
      </c>
      <c r="F126" s="136" t="s">
        <v>0</v>
      </c>
      <c r="G126" s="2" t="s">
        <v>93</v>
      </c>
      <c r="H126" s="148"/>
      <c r="I126" s="2" t="s">
        <v>162</v>
      </c>
      <c r="K126" s="2" t="s">
        <v>103</v>
      </c>
      <c r="L126" t="s">
        <v>0</v>
      </c>
      <c r="M126" s="2" t="s">
        <v>114</v>
      </c>
      <c r="O126">
        <v>2</v>
      </c>
      <c r="P126" s="1" t="s">
        <v>1</v>
      </c>
      <c r="Q126">
        <v>2</v>
      </c>
      <c r="S126">
        <f t="shared" si="21"/>
        <v>0</v>
      </c>
      <c r="T126">
        <f t="shared" si="22"/>
        <v>1</v>
      </c>
      <c r="U126">
        <f t="shared" si="23"/>
        <v>0</v>
      </c>
    </row>
    <row r="127" spans="1:21" ht="12.75">
      <c r="A127" s="406">
        <v>120</v>
      </c>
      <c r="B127" s="109">
        <v>8</v>
      </c>
      <c r="C127">
        <v>8</v>
      </c>
      <c r="D127" s="122">
        <v>40992</v>
      </c>
      <c r="E127" s="2" t="s">
        <v>92</v>
      </c>
      <c r="F127" s="136" t="s">
        <v>0</v>
      </c>
      <c r="G127" s="2" t="s">
        <v>93</v>
      </c>
      <c r="H127" s="148">
        <v>0</v>
      </c>
      <c r="I127" s="2" t="s">
        <v>162</v>
      </c>
      <c r="K127" s="2" t="s">
        <v>105</v>
      </c>
      <c r="L127" t="s">
        <v>0</v>
      </c>
      <c r="M127" s="2" t="s">
        <v>112</v>
      </c>
      <c r="O127">
        <v>1</v>
      </c>
      <c r="P127" s="1" t="s">
        <v>1</v>
      </c>
      <c r="Q127">
        <v>4</v>
      </c>
      <c r="S127">
        <f t="shared" si="21"/>
        <v>0</v>
      </c>
      <c r="T127">
        <f t="shared" si="22"/>
        <v>0</v>
      </c>
      <c r="U127">
        <f t="shared" si="23"/>
        <v>1</v>
      </c>
    </row>
    <row r="128" spans="1:21" ht="12.75">
      <c r="A128" s="406">
        <v>121</v>
      </c>
      <c r="B128" s="109">
        <v>8</v>
      </c>
      <c r="C128">
        <v>9</v>
      </c>
      <c r="D128" s="122">
        <v>40992</v>
      </c>
      <c r="E128" s="2" t="s">
        <v>92</v>
      </c>
      <c r="F128" s="136" t="s">
        <v>0</v>
      </c>
      <c r="G128" s="2" t="s">
        <v>93</v>
      </c>
      <c r="H128" s="148"/>
      <c r="I128" s="2" t="s">
        <v>162</v>
      </c>
      <c r="K128" s="2" t="s">
        <v>103</v>
      </c>
      <c r="L128" t="s">
        <v>0</v>
      </c>
      <c r="M128" s="2" t="s">
        <v>111</v>
      </c>
      <c r="O128">
        <v>4</v>
      </c>
      <c r="P128" s="1" t="s">
        <v>1</v>
      </c>
      <c r="Q128">
        <v>3</v>
      </c>
      <c r="S128">
        <f t="shared" si="21"/>
        <v>1</v>
      </c>
      <c r="T128">
        <f t="shared" si="22"/>
        <v>0</v>
      </c>
      <c r="U128">
        <f t="shared" si="23"/>
        <v>0</v>
      </c>
    </row>
    <row r="129" spans="1:21" ht="12.75">
      <c r="A129" s="406">
        <v>122</v>
      </c>
      <c r="B129" s="109">
        <v>8</v>
      </c>
      <c r="C129">
        <v>10</v>
      </c>
      <c r="D129" s="122">
        <v>40992</v>
      </c>
      <c r="E129" s="2" t="s">
        <v>92</v>
      </c>
      <c r="F129" s="136" t="s">
        <v>0</v>
      </c>
      <c r="G129" s="2" t="s">
        <v>93</v>
      </c>
      <c r="H129" s="148"/>
      <c r="I129" s="2" t="s">
        <v>162</v>
      </c>
      <c r="K129" s="2" t="s">
        <v>104</v>
      </c>
      <c r="L129" t="s">
        <v>0</v>
      </c>
      <c r="M129" s="2" t="s">
        <v>194</v>
      </c>
      <c r="O129">
        <v>5</v>
      </c>
      <c r="P129" s="1" t="s">
        <v>1</v>
      </c>
      <c r="Q129">
        <v>1</v>
      </c>
      <c r="S129">
        <f t="shared" si="21"/>
        <v>1</v>
      </c>
      <c r="T129">
        <f t="shared" si="22"/>
        <v>0</v>
      </c>
      <c r="U129">
        <f t="shared" si="23"/>
        <v>0</v>
      </c>
    </row>
    <row r="130" spans="1:21" ht="12.75">
      <c r="A130" s="406">
        <v>123</v>
      </c>
      <c r="B130" s="109">
        <v>8</v>
      </c>
      <c r="C130">
        <v>11</v>
      </c>
      <c r="D130" s="122">
        <v>40992</v>
      </c>
      <c r="E130" s="2" t="s">
        <v>92</v>
      </c>
      <c r="F130" s="136" t="s">
        <v>0</v>
      </c>
      <c r="G130" s="2" t="s">
        <v>93</v>
      </c>
      <c r="H130" s="148">
        <v>0</v>
      </c>
      <c r="I130" s="2" t="s">
        <v>162</v>
      </c>
      <c r="K130" s="2" t="s">
        <v>102</v>
      </c>
      <c r="L130" t="s">
        <v>0</v>
      </c>
      <c r="M130" s="2" t="s">
        <v>112</v>
      </c>
      <c r="O130">
        <v>4</v>
      </c>
      <c r="P130" s="1" t="s">
        <v>1</v>
      </c>
      <c r="Q130">
        <v>5</v>
      </c>
      <c r="S130">
        <f t="shared" si="21"/>
        <v>0</v>
      </c>
      <c r="T130">
        <f t="shared" si="22"/>
        <v>0</v>
      </c>
      <c r="U130">
        <f t="shared" si="23"/>
        <v>1</v>
      </c>
    </row>
    <row r="131" spans="1:21" ht="12.75">
      <c r="A131" s="406">
        <v>124</v>
      </c>
      <c r="B131" s="109">
        <v>8</v>
      </c>
      <c r="C131">
        <v>12</v>
      </c>
      <c r="D131" s="122">
        <v>40992</v>
      </c>
      <c r="E131" s="2" t="s">
        <v>92</v>
      </c>
      <c r="F131" s="136" t="s">
        <v>0</v>
      </c>
      <c r="G131" s="2" t="s">
        <v>93</v>
      </c>
      <c r="H131" s="148">
        <v>0</v>
      </c>
      <c r="I131" s="2" t="s">
        <v>162</v>
      </c>
      <c r="K131" s="2" t="s">
        <v>105</v>
      </c>
      <c r="L131" t="s">
        <v>0</v>
      </c>
      <c r="M131" s="2" t="s">
        <v>114</v>
      </c>
      <c r="O131">
        <v>4</v>
      </c>
      <c r="P131" s="1" t="s">
        <v>1</v>
      </c>
      <c r="Q131">
        <v>5</v>
      </c>
      <c r="S131">
        <f t="shared" si="21"/>
        <v>0</v>
      </c>
      <c r="T131">
        <f t="shared" si="22"/>
        <v>0</v>
      </c>
      <c r="U131">
        <f t="shared" si="23"/>
        <v>1</v>
      </c>
    </row>
    <row r="132" spans="1:21" ht="12.75">
      <c r="A132" s="406">
        <v>125</v>
      </c>
      <c r="B132" s="109">
        <v>8</v>
      </c>
      <c r="C132">
        <v>13</v>
      </c>
      <c r="D132" s="122">
        <v>40992</v>
      </c>
      <c r="E132" s="2" t="s">
        <v>92</v>
      </c>
      <c r="F132" s="136" t="s">
        <v>0</v>
      </c>
      <c r="G132" s="2" t="s">
        <v>93</v>
      </c>
      <c r="H132" s="148">
        <v>0</v>
      </c>
      <c r="I132" s="2" t="s">
        <v>162</v>
      </c>
      <c r="K132" s="2" t="s">
        <v>105</v>
      </c>
      <c r="L132" t="s">
        <v>0</v>
      </c>
      <c r="M132" s="2" t="s">
        <v>111</v>
      </c>
      <c r="O132">
        <v>1</v>
      </c>
      <c r="P132" s="1" t="s">
        <v>1</v>
      </c>
      <c r="Q132">
        <v>6</v>
      </c>
      <c r="S132">
        <f t="shared" si="21"/>
        <v>0</v>
      </c>
      <c r="T132">
        <f t="shared" si="22"/>
        <v>0</v>
      </c>
      <c r="U132">
        <f t="shared" si="23"/>
        <v>1</v>
      </c>
    </row>
    <row r="133" spans="1:21" ht="12.75">
      <c r="A133" s="406">
        <v>126</v>
      </c>
      <c r="B133" s="109">
        <v>8</v>
      </c>
      <c r="C133">
        <v>14</v>
      </c>
      <c r="D133" s="122">
        <v>40992</v>
      </c>
      <c r="E133" s="2" t="s">
        <v>92</v>
      </c>
      <c r="F133" s="136" t="s">
        <v>0</v>
      </c>
      <c r="G133" s="2" t="s">
        <v>93</v>
      </c>
      <c r="H133" s="148"/>
      <c r="I133" s="2" t="s">
        <v>162</v>
      </c>
      <c r="K133" s="2" t="s">
        <v>103</v>
      </c>
      <c r="L133" t="s">
        <v>0</v>
      </c>
      <c r="M133" s="2" t="s">
        <v>194</v>
      </c>
      <c r="O133">
        <v>4</v>
      </c>
      <c r="P133" s="1" t="s">
        <v>1</v>
      </c>
      <c r="Q133">
        <v>3</v>
      </c>
      <c r="S133">
        <f t="shared" si="21"/>
        <v>1</v>
      </c>
      <c r="T133">
        <f t="shared" si="22"/>
        <v>0</v>
      </c>
      <c r="U133">
        <f t="shared" si="23"/>
        <v>0</v>
      </c>
    </row>
    <row r="134" spans="1:21" ht="12.75">
      <c r="A134" s="406">
        <v>127</v>
      </c>
      <c r="B134" s="109">
        <v>8</v>
      </c>
      <c r="C134">
        <v>15</v>
      </c>
      <c r="D134" s="122">
        <v>40992</v>
      </c>
      <c r="E134" s="2" t="s">
        <v>92</v>
      </c>
      <c r="F134" s="136" t="s">
        <v>0</v>
      </c>
      <c r="G134" s="2" t="s">
        <v>93</v>
      </c>
      <c r="H134" s="148">
        <v>0</v>
      </c>
      <c r="I134" s="2" t="s">
        <v>162</v>
      </c>
      <c r="K134" s="2" t="s">
        <v>104</v>
      </c>
      <c r="L134" t="s">
        <v>0</v>
      </c>
      <c r="M134" s="2" t="s">
        <v>112</v>
      </c>
      <c r="O134">
        <v>3</v>
      </c>
      <c r="P134" s="1" t="s">
        <v>1</v>
      </c>
      <c r="Q134">
        <v>6</v>
      </c>
      <c r="S134">
        <f t="shared" si="21"/>
        <v>0</v>
      </c>
      <c r="T134">
        <f t="shared" si="22"/>
        <v>0</v>
      </c>
      <c r="U134">
        <f t="shared" si="23"/>
        <v>1</v>
      </c>
    </row>
    <row r="135" spans="1:21" ht="12.75">
      <c r="A135" s="406">
        <v>128</v>
      </c>
      <c r="B135" s="109">
        <v>8</v>
      </c>
      <c r="C135">
        <v>16</v>
      </c>
      <c r="D135" s="122">
        <v>40992</v>
      </c>
      <c r="E135" s="2" t="s">
        <v>92</v>
      </c>
      <c r="F135" s="136" t="s">
        <v>0</v>
      </c>
      <c r="G135" s="2" t="s">
        <v>93</v>
      </c>
      <c r="H135" s="148">
        <v>0</v>
      </c>
      <c r="I135" s="2" t="s">
        <v>162</v>
      </c>
      <c r="K135" s="2" t="s">
        <v>102</v>
      </c>
      <c r="L135" t="s">
        <v>0</v>
      </c>
      <c r="M135" s="2" t="s">
        <v>114</v>
      </c>
      <c r="O135">
        <v>2</v>
      </c>
      <c r="P135" s="1" t="s">
        <v>1</v>
      </c>
      <c r="Q135">
        <v>7</v>
      </c>
      <c r="S135">
        <f t="shared" si="21"/>
        <v>0</v>
      </c>
      <c r="T135">
        <f t="shared" si="22"/>
        <v>0</v>
      </c>
      <c r="U135">
        <f t="shared" si="23"/>
        <v>1</v>
      </c>
    </row>
    <row r="136" spans="1:21" ht="12.75">
      <c r="A136" s="406">
        <v>129</v>
      </c>
      <c r="B136" s="109">
        <v>9</v>
      </c>
      <c r="C136">
        <v>1</v>
      </c>
      <c r="D136" s="122">
        <v>41013</v>
      </c>
      <c r="E136" s="2" t="s">
        <v>93</v>
      </c>
      <c r="F136" s="136" t="s">
        <v>0</v>
      </c>
      <c r="G136" s="2" t="s">
        <v>94</v>
      </c>
      <c r="H136" s="148">
        <v>0</v>
      </c>
      <c r="I136" s="2" t="s">
        <v>162</v>
      </c>
      <c r="K136" s="2" t="s">
        <v>112</v>
      </c>
      <c r="L136" t="s">
        <v>0</v>
      </c>
      <c r="M136" s="2" t="s">
        <v>108</v>
      </c>
      <c r="O136">
        <v>2</v>
      </c>
      <c r="P136" s="1" t="s">
        <v>1</v>
      </c>
      <c r="Q136">
        <v>3</v>
      </c>
      <c r="S136">
        <f t="shared" si="21"/>
        <v>0</v>
      </c>
      <c r="T136">
        <f t="shared" si="22"/>
        <v>0</v>
      </c>
      <c r="U136">
        <f t="shared" si="23"/>
        <v>1</v>
      </c>
    </row>
    <row r="137" spans="1:21" ht="12.75">
      <c r="A137" s="406">
        <v>130</v>
      </c>
      <c r="B137" s="109">
        <v>9</v>
      </c>
      <c r="C137">
        <v>2</v>
      </c>
      <c r="D137" s="122">
        <v>41013</v>
      </c>
      <c r="E137" s="2" t="s">
        <v>93</v>
      </c>
      <c r="F137" s="136" t="s">
        <v>0</v>
      </c>
      <c r="G137" s="2" t="s">
        <v>94</v>
      </c>
      <c r="H137" s="148">
        <v>0</v>
      </c>
      <c r="I137" s="2" t="s">
        <v>162</v>
      </c>
      <c r="K137" s="2" t="s">
        <v>113</v>
      </c>
      <c r="L137" t="s">
        <v>0</v>
      </c>
      <c r="M137" s="2" t="s">
        <v>107</v>
      </c>
      <c r="O137">
        <v>2</v>
      </c>
      <c r="P137" s="1" t="s">
        <v>1</v>
      </c>
      <c r="Q137">
        <v>5</v>
      </c>
      <c r="S137">
        <f aca="true" t="shared" si="24" ref="S137:S152">IF(O137&gt;Q137,1,0)</f>
        <v>0</v>
      </c>
      <c r="T137">
        <f aca="true" t="shared" si="25" ref="T137:T152">IF(ISNUMBER(Q137),IF(O137=Q137,1,0),0)</f>
        <v>0</v>
      </c>
      <c r="U137">
        <f aca="true" t="shared" si="26" ref="U137:U152">IF(O137&lt;Q137,1,0)</f>
        <v>1</v>
      </c>
    </row>
    <row r="138" spans="1:21" ht="12.75">
      <c r="A138" s="406">
        <v>131</v>
      </c>
      <c r="B138" s="109">
        <v>9</v>
      </c>
      <c r="C138">
        <v>3</v>
      </c>
      <c r="D138" s="122">
        <v>41013</v>
      </c>
      <c r="E138" s="2" t="s">
        <v>93</v>
      </c>
      <c r="F138" s="136" t="s">
        <v>0</v>
      </c>
      <c r="G138" s="2" t="s">
        <v>94</v>
      </c>
      <c r="H138" s="148">
        <v>0</v>
      </c>
      <c r="I138" s="2" t="s">
        <v>162</v>
      </c>
      <c r="K138" s="2" t="s">
        <v>114</v>
      </c>
      <c r="L138" t="s">
        <v>0</v>
      </c>
      <c r="M138" s="2" t="s">
        <v>110</v>
      </c>
      <c r="O138">
        <v>3</v>
      </c>
      <c r="P138" s="1" t="s">
        <v>1</v>
      </c>
      <c r="Q138">
        <v>4</v>
      </c>
      <c r="S138">
        <f t="shared" si="24"/>
        <v>0</v>
      </c>
      <c r="T138">
        <f t="shared" si="25"/>
        <v>0</v>
      </c>
      <c r="U138">
        <f t="shared" si="26"/>
        <v>1</v>
      </c>
    </row>
    <row r="139" spans="1:21" ht="12.75">
      <c r="A139" s="406">
        <v>132</v>
      </c>
      <c r="B139" s="109">
        <v>9</v>
      </c>
      <c r="C139">
        <v>4</v>
      </c>
      <c r="D139" s="122">
        <v>41013</v>
      </c>
      <c r="E139" s="2" t="s">
        <v>93</v>
      </c>
      <c r="F139" s="136" t="s">
        <v>0</v>
      </c>
      <c r="G139" s="2" t="s">
        <v>94</v>
      </c>
      <c r="H139" s="148">
        <v>0</v>
      </c>
      <c r="I139" s="2" t="s">
        <v>162</v>
      </c>
      <c r="K139" s="2" t="s">
        <v>111</v>
      </c>
      <c r="L139" t="s">
        <v>0</v>
      </c>
      <c r="M139" s="2" t="s">
        <v>109</v>
      </c>
      <c r="O139">
        <v>0</v>
      </c>
      <c r="P139" s="1" t="s">
        <v>1</v>
      </c>
      <c r="Q139">
        <v>2</v>
      </c>
      <c r="S139">
        <f t="shared" si="24"/>
        <v>0</v>
      </c>
      <c r="T139">
        <f t="shared" si="25"/>
        <v>0</v>
      </c>
      <c r="U139">
        <f t="shared" si="26"/>
        <v>1</v>
      </c>
    </row>
    <row r="140" spans="1:21" ht="12.75">
      <c r="A140" s="406">
        <v>133</v>
      </c>
      <c r="B140" s="109">
        <v>9</v>
      </c>
      <c r="C140">
        <v>5</v>
      </c>
      <c r="D140" s="122">
        <v>41013</v>
      </c>
      <c r="E140" s="2" t="s">
        <v>93</v>
      </c>
      <c r="F140" s="136" t="s">
        <v>0</v>
      </c>
      <c r="G140" s="2" t="s">
        <v>94</v>
      </c>
      <c r="H140" s="148"/>
      <c r="I140" s="2" t="s">
        <v>162</v>
      </c>
      <c r="K140" s="2" t="s">
        <v>113</v>
      </c>
      <c r="L140" t="s">
        <v>0</v>
      </c>
      <c r="M140" s="2" t="s">
        <v>108</v>
      </c>
      <c r="O140">
        <v>6</v>
      </c>
      <c r="P140" s="1" t="s">
        <v>1</v>
      </c>
      <c r="Q140">
        <v>4</v>
      </c>
      <c r="S140">
        <f t="shared" si="24"/>
        <v>1</v>
      </c>
      <c r="T140">
        <f t="shared" si="25"/>
        <v>0</v>
      </c>
      <c r="U140">
        <f t="shared" si="26"/>
        <v>0</v>
      </c>
    </row>
    <row r="141" spans="1:21" ht="12.75">
      <c r="A141" s="406">
        <v>134</v>
      </c>
      <c r="B141" s="109">
        <v>9</v>
      </c>
      <c r="C141">
        <v>6</v>
      </c>
      <c r="D141" s="122">
        <v>41013</v>
      </c>
      <c r="E141" s="2" t="s">
        <v>93</v>
      </c>
      <c r="F141" s="136" t="s">
        <v>0</v>
      </c>
      <c r="G141" s="2" t="s">
        <v>94</v>
      </c>
      <c r="H141" s="148">
        <v>0</v>
      </c>
      <c r="I141" s="2" t="s">
        <v>162</v>
      </c>
      <c r="K141" s="2" t="s">
        <v>114</v>
      </c>
      <c r="L141" t="s">
        <v>0</v>
      </c>
      <c r="M141" s="2" t="s">
        <v>107</v>
      </c>
      <c r="O141">
        <v>3</v>
      </c>
      <c r="P141" s="1" t="s">
        <v>1</v>
      </c>
      <c r="Q141">
        <v>7</v>
      </c>
      <c r="S141">
        <f t="shared" si="24"/>
        <v>0</v>
      </c>
      <c r="T141">
        <f t="shared" si="25"/>
        <v>0</v>
      </c>
      <c r="U141">
        <f t="shared" si="26"/>
        <v>1</v>
      </c>
    </row>
    <row r="142" spans="1:21" ht="12.75">
      <c r="A142" s="406">
        <v>135</v>
      </c>
      <c r="B142" s="109">
        <v>9</v>
      </c>
      <c r="C142">
        <v>7</v>
      </c>
      <c r="D142" s="122">
        <v>41013</v>
      </c>
      <c r="E142" s="2" t="s">
        <v>93</v>
      </c>
      <c r="F142" s="136" t="s">
        <v>0</v>
      </c>
      <c r="G142" s="2" t="s">
        <v>94</v>
      </c>
      <c r="H142" s="148">
        <v>0</v>
      </c>
      <c r="I142" s="2" t="s">
        <v>162</v>
      </c>
      <c r="K142" s="2" t="s">
        <v>111</v>
      </c>
      <c r="L142" t="s">
        <v>0</v>
      </c>
      <c r="M142" s="2" t="s">
        <v>110</v>
      </c>
      <c r="O142">
        <v>2</v>
      </c>
      <c r="P142" s="1" t="s">
        <v>1</v>
      </c>
      <c r="Q142">
        <v>4</v>
      </c>
      <c r="S142">
        <f t="shared" si="24"/>
        <v>0</v>
      </c>
      <c r="T142">
        <f t="shared" si="25"/>
        <v>0</v>
      </c>
      <c r="U142">
        <f t="shared" si="26"/>
        <v>1</v>
      </c>
    </row>
    <row r="143" spans="1:21" ht="12.75">
      <c r="A143" s="406">
        <v>136</v>
      </c>
      <c r="B143" s="109">
        <v>9</v>
      </c>
      <c r="C143">
        <v>8</v>
      </c>
      <c r="D143" s="122">
        <v>41013</v>
      </c>
      <c r="E143" s="2" t="s">
        <v>93</v>
      </c>
      <c r="F143" s="136" t="s">
        <v>0</v>
      </c>
      <c r="G143" s="2" t="s">
        <v>94</v>
      </c>
      <c r="H143" s="148">
        <v>0</v>
      </c>
      <c r="I143" s="2" t="s">
        <v>162</v>
      </c>
      <c r="K143" s="2" t="s">
        <v>112</v>
      </c>
      <c r="L143" t="s">
        <v>0</v>
      </c>
      <c r="M143" s="2" t="s">
        <v>109</v>
      </c>
      <c r="O143">
        <v>1</v>
      </c>
      <c r="P143" s="1" t="s">
        <v>1</v>
      </c>
      <c r="Q143">
        <v>4</v>
      </c>
      <c r="S143">
        <f t="shared" si="24"/>
        <v>0</v>
      </c>
      <c r="T143">
        <f t="shared" si="25"/>
        <v>0</v>
      </c>
      <c r="U143">
        <f t="shared" si="26"/>
        <v>1</v>
      </c>
    </row>
    <row r="144" spans="1:21" ht="12.75">
      <c r="A144" s="406">
        <v>137</v>
      </c>
      <c r="B144" s="109">
        <v>9</v>
      </c>
      <c r="C144">
        <v>9</v>
      </c>
      <c r="D144" s="122">
        <v>41013</v>
      </c>
      <c r="E144" s="2" t="s">
        <v>93</v>
      </c>
      <c r="F144" s="136" t="s">
        <v>0</v>
      </c>
      <c r="G144" s="2" t="s">
        <v>94</v>
      </c>
      <c r="H144" s="148"/>
      <c r="I144" s="2" t="s">
        <v>162</v>
      </c>
      <c r="K144" s="2" t="s">
        <v>111</v>
      </c>
      <c r="L144" t="s">
        <v>0</v>
      </c>
      <c r="M144" s="2" t="s">
        <v>107</v>
      </c>
      <c r="O144">
        <v>5</v>
      </c>
      <c r="P144" s="1" t="s">
        <v>1</v>
      </c>
      <c r="Q144">
        <v>5</v>
      </c>
      <c r="S144">
        <f t="shared" si="24"/>
        <v>0</v>
      </c>
      <c r="T144">
        <f t="shared" si="25"/>
        <v>1</v>
      </c>
      <c r="U144">
        <f t="shared" si="26"/>
        <v>0</v>
      </c>
    </row>
    <row r="145" spans="1:21" ht="12.75">
      <c r="A145" s="406">
        <v>138</v>
      </c>
      <c r="B145" s="109">
        <v>9</v>
      </c>
      <c r="C145">
        <v>10</v>
      </c>
      <c r="D145" s="122">
        <v>41013</v>
      </c>
      <c r="E145" s="2" t="s">
        <v>93</v>
      </c>
      <c r="F145" s="136" t="s">
        <v>0</v>
      </c>
      <c r="G145" s="2" t="s">
        <v>94</v>
      </c>
      <c r="H145" s="148"/>
      <c r="I145" s="2" t="s">
        <v>162</v>
      </c>
      <c r="K145" s="2" t="s">
        <v>114</v>
      </c>
      <c r="L145" t="s">
        <v>0</v>
      </c>
      <c r="M145" s="2" t="s">
        <v>108</v>
      </c>
      <c r="O145">
        <v>4</v>
      </c>
      <c r="P145" s="1" t="s">
        <v>1</v>
      </c>
      <c r="Q145">
        <v>3</v>
      </c>
      <c r="S145">
        <f t="shared" si="24"/>
        <v>1</v>
      </c>
      <c r="T145">
        <f t="shared" si="25"/>
        <v>0</v>
      </c>
      <c r="U145">
        <f t="shared" si="26"/>
        <v>0</v>
      </c>
    </row>
    <row r="146" spans="1:21" ht="12.75">
      <c r="A146" s="406">
        <v>139</v>
      </c>
      <c r="B146" s="109">
        <v>9</v>
      </c>
      <c r="C146">
        <v>11</v>
      </c>
      <c r="D146" s="122">
        <v>41013</v>
      </c>
      <c r="E146" s="2" t="s">
        <v>93</v>
      </c>
      <c r="F146" s="136" t="s">
        <v>0</v>
      </c>
      <c r="G146" s="2" t="s">
        <v>94</v>
      </c>
      <c r="H146" s="148">
        <v>0</v>
      </c>
      <c r="I146" s="2" t="s">
        <v>162</v>
      </c>
      <c r="K146" s="2" t="s">
        <v>113</v>
      </c>
      <c r="L146" t="s">
        <v>0</v>
      </c>
      <c r="M146" s="2" t="s">
        <v>109</v>
      </c>
      <c r="O146">
        <v>2</v>
      </c>
      <c r="P146" s="1" t="s">
        <v>1</v>
      </c>
      <c r="Q146">
        <v>7</v>
      </c>
      <c r="S146">
        <f t="shared" si="24"/>
        <v>0</v>
      </c>
      <c r="T146">
        <f t="shared" si="25"/>
        <v>0</v>
      </c>
      <c r="U146">
        <f t="shared" si="26"/>
        <v>1</v>
      </c>
    </row>
    <row r="147" spans="1:21" ht="12.75">
      <c r="A147" s="406">
        <v>140</v>
      </c>
      <c r="B147" s="109">
        <v>9</v>
      </c>
      <c r="C147">
        <v>12</v>
      </c>
      <c r="D147" s="122">
        <v>41013</v>
      </c>
      <c r="E147" s="2" t="s">
        <v>93</v>
      </c>
      <c r="F147" s="136" t="s">
        <v>0</v>
      </c>
      <c r="G147" s="2" t="s">
        <v>94</v>
      </c>
      <c r="H147" s="148"/>
      <c r="I147" s="2" t="s">
        <v>162</v>
      </c>
      <c r="K147" s="2" t="s">
        <v>112</v>
      </c>
      <c r="L147" t="s">
        <v>0</v>
      </c>
      <c r="M147" s="2" t="s">
        <v>110</v>
      </c>
      <c r="O147">
        <v>2</v>
      </c>
      <c r="P147" s="1" t="s">
        <v>1</v>
      </c>
      <c r="Q147">
        <v>0</v>
      </c>
      <c r="S147">
        <f t="shared" si="24"/>
        <v>1</v>
      </c>
      <c r="T147">
        <f t="shared" si="25"/>
        <v>0</v>
      </c>
      <c r="U147">
        <f t="shared" si="26"/>
        <v>0</v>
      </c>
    </row>
    <row r="148" spans="1:21" ht="12.75">
      <c r="A148" s="406">
        <v>141</v>
      </c>
      <c r="B148" s="109">
        <v>9</v>
      </c>
      <c r="C148">
        <v>13</v>
      </c>
      <c r="D148" s="122">
        <v>41013</v>
      </c>
      <c r="E148" s="2" t="s">
        <v>93</v>
      </c>
      <c r="F148" s="136" t="s">
        <v>0</v>
      </c>
      <c r="G148" s="2" t="s">
        <v>94</v>
      </c>
      <c r="H148" s="148"/>
      <c r="I148" s="2" t="s">
        <v>162</v>
      </c>
      <c r="K148" s="2" t="s">
        <v>112</v>
      </c>
      <c r="L148" t="s">
        <v>0</v>
      </c>
      <c r="M148" s="2" t="s">
        <v>107</v>
      </c>
      <c r="O148">
        <v>3</v>
      </c>
      <c r="P148" s="1" t="s">
        <v>1</v>
      </c>
      <c r="Q148">
        <v>3</v>
      </c>
      <c r="S148">
        <f t="shared" si="24"/>
        <v>0</v>
      </c>
      <c r="T148">
        <f t="shared" si="25"/>
        <v>1</v>
      </c>
      <c r="U148">
        <f t="shared" si="26"/>
        <v>0</v>
      </c>
    </row>
    <row r="149" spans="1:21" ht="12.75">
      <c r="A149" s="406">
        <v>142</v>
      </c>
      <c r="B149" s="109">
        <v>9</v>
      </c>
      <c r="C149">
        <v>14</v>
      </c>
      <c r="D149" s="122">
        <v>41013</v>
      </c>
      <c r="E149" s="2" t="s">
        <v>93</v>
      </c>
      <c r="F149" s="136" t="s">
        <v>0</v>
      </c>
      <c r="G149" s="2" t="s">
        <v>94</v>
      </c>
      <c r="H149" s="148"/>
      <c r="I149" s="2" t="s">
        <v>162</v>
      </c>
      <c r="K149" s="2" t="s">
        <v>111</v>
      </c>
      <c r="L149" t="s">
        <v>0</v>
      </c>
      <c r="M149" s="2" t="s">
        <v>108</v>
      </c>
      <c r="O149">
        <v>4</v>
      </c>
      <c r="P149" s="1" t="s">
        <v>1</v>
      </c>
      <c r="Q149">
        <v>1</v>
      </c>
      <c r="S149">
        <f t="shared" si="24"/>
        <v>1</v>
      </c>
      <c r="T149">
        <f t="shared" si="25"/>
        <v>0</v>
      </c>
      <c r="U149">
        <f t="shared" si="26"/>
        <v>0</v>
      </c>
    </row>
    <row r="150" spans="1:21" ht="12.75">
      <c r="A150" s="406">
        <v>143</v>
      </c>
      <c r="B150" s="109">
        <v>9</v>
      </c>
      <c r="C150">
        <v>15</v>
      </c>
      <c r="D150" s="122">
        <v>41013</v>
      </c>
      <c r="E150" s="2" t="s">
        <v>93</v>
      </c>
      <c r="F150" s="136" t="s">
        <v>0</v>
      </c>
      <c r="G150" s="2" t="s">
        <v>94</v>
      </c>
      <c r="H150" s="148">
        <v>0</v>
      </c>
      <c r="I150" s="2" t="s">
        <v>162</v>
      </c>
      <c r="K150" s="2" t="s">
        <v>114</v>
      </c>
      <c r="L150" t="s">
        <v>0</v>
      </c>
      <c r="M150" s="2" t="s">
        <v>109</v>
      </c>
      <c r="O150">
        <v>2</v>
      </c>
      <c r="P150" s="1" t="s">
        <v>1</v>
      </c>
      <c r="Q150">
        <v>3</v>
      </c>
      <c r="S150">
        <f t="shared" si="24"/>
        <v>0</v>
      </c>
      <c r="T150">
        <f t="shared" si="25"/>
        <v>0</v>
      </c>
      <c r="U150">
        <f t="shared" si="26"/>
        <v>1</v>
      </c>
    </row>
    <row r="151" spans="1:21" ht="12.75">
      <c r="A151" s="406">
        <v>144</v>
      </c>
      <c r="B151" s="109">
        <v>9</v>
      </c>
      <c r="C151">
        <v>16</v>
      </c>
      <c r="D151" s="122">
        <v>41013</v>
      </c>
      <c r="E151" s="2" t="s">
        <v>93</v>
      </c>
      <c r="F151" s="136" t="s">
        <v>0</v>
      </c>
      <c r="G151" s="2" t="s">
        <v>94</v>
      </c>
      <c r="H151" s="148"/>
      <c r="I151" s="2" t="s">
        <v>162</v>
      </c>
      <c r="K151" s="2" t="s">
        <v>113</v>
      </c>
      <c r="L151" t="s">
        <v>0</v>
      </c>
      <c r="M151" s="2" t="s">
        <v>110</v>
      </c>
      <c r="O151">
        <v>4</v>
      </c>
      <c r="P151" s="1" t="s">
        <v>1</v>
      </c>
      <c r="Q151">
        <v>2</v>
      </c>
      <c r="S151">
        <f t="shared" si="24"/>
        <v>1</v>
      </c>
      <c r="T151">
        <f t="shared" si="25"/>
        <v>0</v>
      </c>
      <c r="U151">
        <f t="shared" si="26"/>
        <v>0</v>
      </c>
    </row>
    <row r="152" spans="1:21" ht="12.75">
      <c r="A152" s="406">
        <v>145</v>
      </c>
      <c r="B152" s="109">
        <v>10</v>
      </c>
      <c r="C152">
        <v>1</v>
      </c>
      <c r="D152" s="122">
        <v>41041</v>
      </c>
      <c r="E152" s="2" t="s">
        <v>94</v>
      </c>
      <c r="F152" s="136" t="s">
        <v>0</v>
      </c>
      <c r="G152" s="2" t="s">
        <v>90</v>
      </c>
      <c r="H152" s="148">
        <v>0</v>
      </c>
      <c r="I152" s="2" t="s">
        <v>162</v>
      </c>
      <c r="K152" s="2" t="s">
        <v>108</v>
      </c>
      <c r="L152" t="s">
        <v>0</v>
      </c>
      <c r="M152" s="2" t="s">
        <v>97</v>
      </c>
      <c r="O152">
        <v>3</v>
      </c>
      <c r="P152" s="1" t="s">
        <v>1</v>
      </c>
      <c r="Q152">
        <v>6</v>
      </c>
      <c r="S152">
        <f t="shared" si="24"/>
        <v>0</v>
      </c>
      <c r="T152">
        <f t="shared" si="25"/>
        <v>0</v>
      </c>
      <c r="U152">
        <f t="shared" si="26"/>
        <v>1</v>
      </c>
    </row>
    <row r="153" spans="1:21" ht="12.75">
      <c r="A153" s="406">
        <v>146</v>
      </c>
      <c r="B153" s="109">
        <v>10</v>
      </c>
      <c r="C153">
        <v>2</v>
      </c>
      <c r="D153" s="122">
        <v>41041</v>
      </c>
      <c r="E153" s="2" t="s">
        <v>94</v>
      </c>
      <c r="F153" s="136" t="s">
        <v>0</v>
      </c>
      <c r="G153" s="2" t="s">
        <v>90</v>
      </c>
      <c r="H153" s="148"/>
      <c r="I153" s="2" t="s">
        <v>162</v>
      </c>
      <c r="K153" s="2" t="s">
        <v>110</v>
      </c>
      <c r="L153" t="s">
        <v>0</v>
      </c>
      <c r="M153" s="2" t="s">
        <v>98</v>
      </c>
      <c r="O153">
        <v>3</v>
      </c>
      <c r="P153" s="1" t="s">
        <v>1</v>
      </c>
      <c r="Q153">
        <v>2</v>
      </c>
      <c r="S153">
        <f aca="true" t="shared" si="27" ref="S153:S168">IF(O153&gt;Q153,1,0)</f>
        <v>1</v>
      </c>
      <c r="T153">
        <f aca="true" t="shared" si="28" ref="T153:T168">IF(ISNUMBER(Q153),IF(O153=Q153,1,0),0)</f>
        <v>0</v>
      </c>
      <c r="U153">
        <f aca="true" t="shared" si="29" ref="U153:U168">IF(O153&lt;Q153,1,0)</f>
        <v>0</v>
      </c>
    </row>
    <row r="154" spans="1:21" ht="12.75">
      <c r="A154" s="406">
        <v>147</v>
      </c>
      <c r="B154" s="109">
        <v>10</v>
      </c>
      <c r="C154">
        <v>3</v>
      </c>
      <c r="D154" s="122">
        <v>41041</v>
      </c>
      <c r="E154" s="2" t="s">
        <v>94</v>
      </c>
      <c r="F154" s="136" t="s">
        <v>0</v>
      </c>
      <c r="G154" s="2" t="s">
        <v>90</v>
      </c>
      <c r="H154" s="148"/>
      <c r="I154" s="2" t="s">
        <v>162</v>
      </c>
      <c r="K154" s="2" t="s">
        <v>109</v>
      </c>
      <c r="L154" t="s">
        <v>0</v>
      </c>
      <c r="M154" s="2" t="s">
        <v>100</v>
      </c>
      <c r="O154">
        <v>6</v>
      </c>
      <c r="P154" s="1" t="s">
        <v>1</v>
      </c>
      <c r="Q154">
        <v>5</v>
      </c>
      <c r="S154">
        <f t="shared" si="27"/>
        <v>1</v>
      </c>
      <c r="T154">
        <f t="shared" si="28"/>
        <v>0</v>
      </c>
      <c r="U154">
        <f t="shared" si="29"/>
        <v>0</v>
      </c>
    </row>
    <row r="155" spans="1:21" ht="12.75">
      <c r="A155" s="406">
        <v>148</v>
      </c>
      <c r="B155" s="109">
        <v>10</v>
      </c>
      <c r="C155">
        <v>4</v>
      </c>
      <c r="D155" s="122">
        <v>41041</v>
      </c>
      <c r="E155" s="2" t="s">
        <v>94</v>
      </c>
      <c r="F155" s="136" t="s">
        <v>0</v>
      </c>
      <c r="G155" s="2" t="s">
        <v>90</v>
      </c>
      <c r="H155" s="148"/>
      <c r="I155" s="2" t="s">
        <v>162</v>
      </c>
      <c r="K155" s="2" t="s">
        <v>107</v>
      </c>
      <c r="L155" t="s">
        <v>0</v>
      </c>
      <c r="M155" s="2" t="s">
        <v>99</v>
      </c>
      <c r="O155">
        <v>5</v>
      </c>
      <c r="P155" s="1" t="s">
        <v>1</v>
      </c>
      <c r="Q155">
        <v>2</v>
      </c>
      <c r="S155">
        <f t="shared" si="27"/>
        <v>1</v>
      </c>
      <c r="T155">
        <f t="shared" si="28"/>
        <v>0</v>
      </c>
      <c r="U155">
        <f t="shared" si="29"/>
        <v>0</v>
      </c>
    </row>
    <row r="156" spans="1:21" ht="12.75">
      <c r="A156" s="406">
        <v>149</v>
      </c>
      <c r="B156" s="109">
        <v>10</v>
      </c>
      <c r="C156">
        <v>5</v>
      </c>
      <c r="D156" s="122">
        <v>41041</v>
      </c>
      <c r="E156" s="2" t="s">
        <v>94</v>
      </c>
      <c r="F156" s="136" t="s">
        <v>0</v>
      </c>
      <c r="G156" s="2" t="s">
        <v>90</v>
      </c>
      <c r="H156" s="148"/>
      <c r="I156" s="2" t="s">
        <v>162</v>
      </c>
      <c r="K156" s="2" t="s">
        <v>110</v>
      </c>
      <c r="L156" t="s">
        <v>0</v>
      </c>
      <c r="M156" s="2" t="s">
        <v>97</v>
      </c>
      <c r="O156">
        <v>5</v>
      </c>
      <c r="P156" s="1" t="s">
        <v>1</v>
      </c>
      <c r="Q156">
        <v>4</v>
      </c>
      <c r="S156">
        <f t="shared" si="27"/>
        <v>1</v>
      </c>
      <c r="T156">
        <f t="shared" si="28"/>
        <v>0</v>
      </c>
      <c r="U156">
        <f t="shared" si="29"/>
        <v>0</v>
      </c>
    </row>
    <row r="157" spans="1:21" ht="12.75">
      <c r="A157" s="406">
        <v>150</v>
      </c>
      <c r="B157" s="109">
        <v>10</v>
      </c>
      <c r="C157">
        <v>6</v>
      </c>
      <c r="D157" s="122">
        <v>41041</v>
      </c>
      <c r="E157" s="2" t="s">
        <v>94</v>
      </c>
      <c r="F157" s="136" t="s">
        <v>0</v>
      </c>
      <c r="G157" s="2" t="s">
        <v>90</v>
      </c>
      <c r="H157" s="148">
        <v>0</v>
      </c>
      <c r="I157" s="2" t="s">
        <v>162</v>
      </c>
      <c r="K157" s="2" t="s">
        <v>109</v>
      </c>
      <c r="L157" t="s">
        <v>0</v>
      </c>
      <c r="M157" s="2" t="s">
        <v>98</v>
      </c>
      <c r="O157">
        <v>3</v>
      </c>
      <c r="P157" s="1" t="s">
        <v>1</v>
      </c>
      <c r="Q157">
        <v>6</v>
      </c>
      <c r="S157">
        <f t="shared" si="27"/>
        <v>0</v>
      </c>
      <c r="T157">
        <f t="shared" si="28"/>
        <v>0</v>
      </c>
      <c r="U157">
        <f t="shared" si="29"/>
        <v>1</v>
      </c>
    </row>
    <row r="158" spans="1:21" ht="12.75">
      <c r="A158" s="406">
        <v>151</v>
      </c>
      <c r="B158" s="109">
        <v>10</v>
      </c>
      <c r="C158">
        <v>7</v>
      </c>
      <c r="D158" s="122">
        <v>41041</v>
      </c>
      <c r="E158" s="2" t="s">
        <v>94</v>
      </c>
      <c r="F158" s="136" t="s">
        <v>0</v>
      </c>
      <c r="G158" s="2" t="s">
        <v>90</v>
      </c>
      <c r="H158" s="148"/>
      <c r="I158" s="2" t="s">
        <v>162</v>
      </c>
      <c r="K158" s="2" t="s">
        <v>107</v>
      </c>
      <c r="L158" t="s">
        <v>0</v>
      </c>
      <c r="M158" s="2" t="s">
        <v>100</v>
      </c>
      <c r="O158">
        <v>3</v>
      </c>
      <c r="P158" s="1" t="s">
        <v>1</v>
      </c>
      <c r="Q158">
        <v>3</v>
      </c>
      <c r="S158">
        <f t="shared" si="27"/>
        <v>0</v>
      </c>
      <c r="T158">
        <f t="shared" si="28"/>
        <v>1</v>
      </c>
      <c r="U158">
        <f t="shared" si="29"/>
        <v>0</v>
      </c>
    </row>
    <row r="159" spans="1:21" ht="12.75">
      <c r="A159" s="406">
        <v>152</v>
      </c>
      <c r="B159" s="109">
        <v>10</v>
      </c>
      <c r="C159">
        <v>8</v>
      </c>
      <c r="D159" s="122">
        <v>41041</v>
      </c>
      <c r="E159" s="2" t="s">
        <v>94</v>
      </c>
      <c r="F159" s="136" t="s">
        <v>0</v>
      </c>
      <c r="G159" s="2" t="s">
        <v>90</v>
      </c>
      <c r="H159" s="148">
        <v>0</v>
      </c>
      <c r="I159" s="2" t="s">
        <v>162</v>
      </c>
      <c r="K159" s="2" t="s">
        <v>108</v>
      </c>
      <c r="L159" t="s">
        <v>0</v>
      </c>
      <c r="M159" s="2" t="s">
        <v>99</v>
      </c>
      <c r="O159">
        <v>3</v>
      </c>
      <c r="P159" s="1" t="s">
        <v>1</v>
      </c>
      <c r="Q159">
        <v>6</v>
      </c>
      <c r="S159">
        <f t="shared" si="27"/>
        <v>0</v>
      </c>
      <c r="T159">
        <f t="shared" si="28"/>
        <v>0</v>
      </c>
      <c r="U159">
        <f t="shared" si="29"/>
        <v>1</v>
      </c>
    </row>
    <row r="160" spans="1:21" ht="12.75">
      <c r="A160" s="406">
        <v>153</v>
      </c>
      <c r="B160" s="109">
        <v>10</v>
      </c>
      <c r="C160">
        <v>9</v>
      </c>
      <c r="D160" s="122">
        <v>41041</v>
      </c>
      <c r="E160" s="2" t="s">
        <v>94</v>
      </c>
      <c r="F160" s="136" t="s">
        <v>0</v>
      </c>
      <c r="G160" s="2" t="s">
        <v>90</v>
      </c>
      <c r="H160" s="148"/>
      <c r="I160" s="2" t="s">
        <v>162</v>
      </c>
      <c r="K160" s="2" t="s">
        <v>107</v>
      </c>
      <c r="L160" t="s">
        <v>0</v>
      </c>
      <c r="M160" s="2" t="s">
        <v>98</v>
      </c>
      <c r="O160">
        <v>3</v>
      </c>
      <c r="P160" s="1" t="s">
        <v>1</v>
      </c>
      <c r="Q160">
        <v>1</v>
      </c>
      <c r="S160">
        <f t="shared" si="27"/>
        <v>1</v>
      </c>
      <c r="T160">
        <f t="shared" si="28"/>
        <v>0</v>
      </c>
      <c r="U160">
        <f t="shared" si="29"/>
        <v>0</v>
      </c>
    </row>
    <row r="161" spans="1:21" ht="12.75">
      <c r="A161" s="406">
        <v>154</v>
      </c>
      <c r="B161" s="109">
        <v>10</v>
      </c>
      <c r="C161">
        <v>10</v>
      </c>
      <c r="D161" s="122">
        <v>41041</v>
      </c>
      <c r="E161" s="2" t="s">
        <v>94</v>
      </c>
      <c r="F161" s="136" t="s">
        <v>0</v>
      </c>
      <c r="G161" s="2" t="s">
        <v>90</v>
      </c>
      <c r="H161" s="148"/>
      <c r="I161" s="2" t="s">
        <v>162</v>
      </c>
      <c r="K161" s="2" t="s">
        <v>109</v>
      </c>
      <c r="L161" t="s">
        <v>0</v>
      </c>
      <c r="M161" s="2" t="s">
        <v>97</v>
      </c>
      <c r="O161">
        <v>3</v>
      </c>
      <c r="P161" s="1" t="s">
        <v>1</v>
      </c>
      <c r="Q161">
        <v>3</v>
      </c>
      <c r="S161">
        <f t="shared" si="27"/>
        <v>0</v>
      </c>
      <c r="T161">
        <f t="shared" si="28"/>
        <v>1</v>
      </c>
      <c r="U161">
        <f t="shared" si="29"/>
        <v>0</v>
      </c>
    </row>
    <row r="162" spans="1:21" ht="12.75">
      <c r="A162" s="406">
        <v>155</v>
      </c>
      <c r="B162" s="109">
        <v>10</v>
      </c>
      <c r="C162">
        <v>11</v>
      </c>
      <c r="D162" s="122">
        <v>41041</v>
      </c>
      <c r="E162" s="2" t="s">
        <v>94</v>
      </c>
      <c r="F162" s="136" t="s">
        <v>0</v>
      </c>
      <c r="G162" s="2" t="s">
        <v>90</v>
      </c>
      <c r="H162" s="148">
        <v>0</v>
      </c>
      <c r="I162" s="2" t="s">
        <v>162</v>
      </c>
      <c r="K162" s="2" t="s">
        <v>110</v>
      </c>
      <c r="L162" t="s">
        <v>0</v>
      </c>
      <c r="M162" s="2" t="s">
        <v>99</v>
      </c>
      <c r="O162">
        <v>1</v>
      </c>
      <c r="P162" s="1" t="s">
        <v>1</v>
      </c>
      <c r="Q162">
        <v>2</v>
      </c>
      <c r="S162">
        <f t="shared" si="27"/>
        <v>0</v>
      </c>
      <c r="T162">
        <f t="shared" si="28"/>
        <v>0</v>
      </c>
      <c r="U162">
        <f t="shared" si="29"/>
        <v>1</v>
      </c>
    </row>
    <row r="163" spans="1:21" ht="12.75">
      <c r="A163" s="406">
        <v>156</v>
      </c>
      <c r="B163" s="109">
        <v>10</v>
      </c>
      <c r="C163">
        <v>12</v>
      </c>
      <c r="D163" s="122">
        <v>41041</v>
      </c>
      <c r="E163" s="2" t="s">
        <v>94</v>
      </c>
      <c r="F163" s="136" t="s">
        <v>0</v>
      </c>
      <c r="G163" s="2" t="s">
        <v>90</v>
      </c>
      <c r="H163" s="148"/>
      <c r="I163" s="2" t="s">
        <v>162</v>
      </c>
      <c r="K163" s="2" t="s">
        <v>108</v>
      </c>
      <c r="L163" t="s">
        <v>0</v>
      </c>
      <c r="M163" s="2" t="s">
        <v>100</v>
      </c>
      <c r="O163">
        <v>7</v>
      </c>
      <c r="P163" s="1" t="s">
        <v>1</v>
      </c>
      <c r="Q163">
        <v>7</v>
      </c>
      <c r="S163">
        <f t="shared" si="27"/>
        <v>0</v>
      </c>
      <c r="T163">
        <f t="shared" si="28"/>
        <v>1</v>
      </c>
      <c r="U163">
        <f t="shared" si="29"/>
        <v>0</v>
      </c>
    </row>
    <row r="164" spans="1:21" ht="12.75">
      <c r="A164" s="406">
        <v>157</v>
      </c>
      <c r="B164" s="109">
        <v>10</v>
      </c>
      <c r="C164">
        <v>13</v>
      </c>
      <c r="D164" s="122">
        <v>41041</v>
      </c>
      <c r="E164" s="2" t="s">
        <v>94</v>
      </c>
      <c r="F164" s="136" t="s">
        <v>0</v>
      </c>
      <c r="G164" s="2" t="s">
        <v>90</v>
      </c>
      <c r="H164" s="148"/>
      <c r="I164" s="2" t="s">
        <v>162</v>
      </c>
      <c r="K164" s="2" t="s">
        <v>108</v>
      </c>
      <c r="L164" t="s">
        <v>0</v>
      </c>
      <c r="M164" s="2" t="s">
        <v>98</v>
      </c>
      <c r="O164">
        <v>4</v>
      </c>
      <c r="P164" s="1" t="s">
        <v>1</v>
      </c>
      <c r="Q164">
        <v>4</v>
      </c>
      <c r="S164">
        <f t="shared" si="27"/>
        <v>0</v>
      </c>
      <c r="T164">
        <f t="shared" si="28"/>
        <v>1</v>
      </c>
      <c r="U164">
        <f t="shared" si="29"/>
        <v>0</v>
      </c>
    </row>
    <row r="165" spans="1:21" ht="12.75">
      <c r="A165" s="406">
        <v>158</v>
      </c>
      <c r="B165" s="109">
        <v>10</v>
      </c>
      <c r="C165">
        <v>14</v>
      </c>
      <c r="D165" s="122">
        <v>41041</v>
      </c>
      <c r="E165" s="2" t="s">
        <v>94</v>
      </c>
      <c r="F165" s="136" t="s">
        <v>0</v>
      </c>
      <c r="G165" s="2" t="s">
        <v>90</v>
      </c>
      <c r="H165" s="148">
        <v>0</v>
      </c>
      <c r="I165" s="2" t="s">
        <v>162</v>
      </c>
      <c r="K165" s="2" t="s">
        <v>107</v>
      </c>
      <c r="L165" t="s">
        <v>0</v>
      </c>
      <c r="M165" s="2" t="s">
        <v>97</v>
      </c>
      <c r="O165">
        <v>2</v>
      </c>
      <c r="P165" s="1" t="s">
        <v>1</v>
      </c>
      <c r="Q165">
        <v>7</v>
      </c>
      <c r="S165">
        <f t="shared" si="27"/>
        <v>0</v>
      </c>
      <c r="T165">
        <f t="shared" si="28"/>
        <v>0</v>
      </c>
      <c r="U165">
        <f t="shared" si="29"/>
        <v>1</v>
      </c>
    </row>
    <row r="166" spans="1:21" ht="12.75">
      <c r="A166" s="406">
        <v>159</v>
      </c>
      <c r="B166" s="109">
        <v>10</v>
      </c>
      <c r="C166">
        <v>15</v>
      </c>
      <c r="D166" s="122">
        <v>41041</v>
      </c>
      <c r="E166" s="2" t="s">
        <v>94</v>
      </c>
      <c r="F166" s="136" t="s">
        <v>0</v>
      </c>
      <c r="G166" s="2" t="s">
        <v>90</v>
      </c>
      <c r="H166" s="148"/>
      <c r="I166" s="2" t="s">
        <v>162</v>
      </c>
      <c r="K166" s="2" t="s">
        <v>109</v>
      </c>
      <c r="L166" t="s">
        <v>0</v>
      </c>
      <c r="M166" s="2" t="s">
        <v>99</v>
      </c>
      <c r="O166">
        <v>4</v>
      </c>
      <c r="P166" s="1" t="s">
        <v>1</v>
      </c>
      <c r="Q166">
        <v>2</v>
      </c>
      <c r="S166">
        <f t="shared" si="27"/>
        <v>1</v>
      </c>
      <c r="T166">
        <f t="shared" si="28"/>
        <v>0</v>
      </c>
      <c r="U166">
        <f t="shared" si="29"/>
        <v>0</v>
      </c>
    </row>
    <row r="167" spans="1:21" ht="12.75">
      <c r="A167" s="406">
        <v>160</v>
      </c>
      <c r="B167" s="109">
        <v>10</v>
      </c>
      <c r="C167">
        <v>16</v>
      </c>
      <c r="D167" s="122">
        <v>41041</v>
      </c>
      <c r="E167" s="2" t="s">
        <v>94</v>
      </c>
      <c r="F167" s="136" t="s">
        <v>0</v>
      </c>
      <c r="G167" s="2" t="s">
        <v>90</v>
      </c>
      <c r="H167" s="148"/>
      <c r="I167" s="2" t="s">
        <v>162</v>
      </c>
      <c r="K167" s="2" t="s">
        <v>110</v>
      </c>
      <c r="L167" t="s">
        <v>0</v>
      </c>
      <c r="M167" s="2" t="s">
        <v>100</v>
      </c>
      <c r="O167">
        <v>4</v>
      </c>
      <c r="P167" s="1" t="s">
        <v>1</v>
      </c>
      <c r="Q167">
        <v>2</v>
      </c>
      <c r="S167">
        <f t="shared" si="27"/>
        <v>1</v>
      </c>
      <c r="T167">
        <f t="shared" si="28"/>
        <v>0</v>
      </c>
      <c r="U167">
        <f t="shared" si="29"/>
        <v>0</v>
      </c>
    </row>
    <row r="168" spans="1:21" ht="12.75">
      <c r="A168" s="406">
        <v>161</v>
      </c>
      <c r="B168" s="109">
        <v>11</v>
      </c>
      <c r="C168">
        <v>1</v>
      </c>
      <c r="D168" s="122">
        <v>41041</v>
      </c>
      <c r="E168" s="2" t="s">
        <v>95</v>
      </c>
      <c r="F168" s="136" t="s">
        <v>0</v>
      </c>
      <c r="G168" s="2" t="s">
        <v>90</v>
      </c>
      <c r="H168" s="148">
        <v>0</v>
      </c>
      <c r="I168" s="2" t="s">
        <v>162</v>
      </c>
      <c r="K168" s="2" t="s">
        <v>116</v>
      </c>
      <c r="L168" t="s">
        <v>0</v>
      </c>
      <c r="M168" s="2" t="s">
        <v>100</v>
      </c>
      <c r="O168">
        <v>3</v>
      </c>
      <c r="P168" s="1" t="s">
        <v>1</v>
      </c>
      <c r="Q168">
        <v>8</v>
      </c>
      <c r="S168">
        <f t="shared" si="27"/>
        <v>0</v>
      </c>
      <c r="T168">
        <f t="shared" si="28"/>
        <v>0</v>
      </c>
      <c r="U168">
        <f t="shared" si="29"/>
        <v>1</v>
      </c>
    </row>
    <row r="169" spans="1:21" ht="12.75">
      <c r="A169" s="406">
        <v>162</v>
      </c>
      <c r="B169" s="109">
        <v>11</v>
      </c>
      <c r="C169">
        <v>2</v>
      </c>
      <c r="D169" s="122">
        <v>41041</v>
      </c>
      <c r="E169" s="2" t="s">
        <v>95</v>
      </c>
      <c r="F169" s="136" t="s">
        <v>0</v>
      </c>
      <c r="G169" s="2" t="s">
        <v>90</v>
      </c>
      <c r="H169" s="148"/>
      <c r="I169" s="2" t="s">
        <v>162</v>
      </c>
      <c r="K169" s="2" t="s">
        <v>115</v>
      </c>
      <c r="L169" t="s">
        <v>0</v>
      </c>
      <c r="M169" s="2" t="s">
        <v>99</v>
      </c>
      <c r="O169">
        <v>4</v>
      </c>
      <c r="P169" s="1" t="s">
        <v>1</v>
      </c>
      <c r="Q169">
        <v>3</v>
      </c>
      <c r="S169">
        <f aca="true" t="shared" si="30" ref="S169:S184">IF(O169&gt;Q169,1,0)</f>
        <v>1</v>
      </c>
      <c r="T169">
        <f aca="true" t="shared" si="31" ref="T169:T184">IF(ISNUMBER(Q169),IF(O169=Q169,1,0),0)</f>
        <v>0</v>
      </c>
      <c r="U169">
        <f aca="true" t="shared" si="32" ref="U169:U184">IF(O169&lt;Q169,1,0)</f>
        <v>0</v>
      </c>
    </row>
    <row r="170" spans="1:21" ht="12.75">
      <c r="A170" s="406">
        <v>163</v>
      </c>
      <c r="B170" s="109">
        <v>11</v>
      </c>
      <c r="C170">
        <v>3</v>
      </c>
      <c r="D170" s="122">
        <v>41041</v>
      </c>
      <c r="E170" s="2" t="s">
        <v>95</v>
      </c>
      <c r="F170" s="136" t="s">
        <v>0</v>
      </c>
      <c r="G170" s="2" t="s">
        <v>90</v>
      </c>
      <c r="H170" s="148">
        <v>0</v>
      </c>
      <c r="I170" s="2" t="s">
        <v>162</v>
      </c>
      <c r="K170" s="2" t="s">
        <v>117</v>
      </c>
      <c r="L170" t="s">
        <v>0</v>
      </c>
      <c r="M170" s="2" t="s">
        <v>98</v>
      </c>
      <c r="O170">
        <v>4</v>
      </c>
      <c r="P170" s="1" t="s">
        <v>1</v>
      </c>
      <c r="Q170">
        <v>5</v>
      </c>
      <c r="S170">
        <f t="shared" si="30"/>
        <v>0</v>
      </c>
      <c r="T170">
        <f t="shared" si="31"/>
        <v>0</v>
      </c>
      <c r="U170">
        <f t="shared" si="32"/>
        <v>1</v>
      </c>
    </row>
    <row r="171" spans="1:21" ht="12.75">
      <c r="A171" s="406">
        <v>164</v>
      </c>
      <c r="B171" s="109">
        <v>11</v>
      </c>
      <c r="C171">
        <v>4</v>
      </c>
      <c r="D171" s="122">
        <v>41041</v>
      </c>
      <c r="E171" s="2" t="s">
        <v>95</v>
      </c>
      <c r="F171" s="136" t="s">
        <v>0</v>
      </c>
      <c r="G171" s="2" t="s">
        <v>90</v>
      </c>
      <c r="H171" s="148">
        <v>0</v>
      </c>
      <c r="I171" s="2" t="s">
        <v>162</v>
      </c>
      <c r="K171" s="2" t="s">
        <v>118</v>
      </c>
      <c r="L171" t="s">
        <v>0</v>
      </c>
      <c r="M171" s="2" t="s">
        <v>97</v>
      </c>
      <c r="O171">
        <v>1</v>
      </c>
      <c r="P171" s="1" t="s">
        <v>1</v>
      </c>
      <c r="Q171">
        <v>8</v>
      </c>
      <c r="S171">
        <f t="shared" si="30"/>
        <v>0</v>
      </c>
      <c r="T171">
        <f t="shared" si="31"/>
        <v>0</v>
      </c>
      <c r="U171">
        <f t="shared" si="32"/>
        <v>1</v>
      </c>
    </row>
    <row r="172" spans="1:21" ht="12.75">
      <c r="A172" s="406">
        <v>165</v>
      </c>
      <c r="B172" s="109">
        <v>11</v>
      </c>
      <c r="C172">
        <v>5</v>
      </c>
      <c r="D172" s="122">
        <v>41041</v>
      </c>
      <c r="E172" s="2" t="s">
        <v>95</v>
      </c>
      <c r="F172" s="136" t="s">
        <v>0</v>
      </c>
      <c r="G172" s="2" t="s">
        <v>90</v>
      </c>
      <c r="H172" s="148"/>
      <c r="I172" s="2" t="s">
        <v>162</v>
      </c>
      <c r="K172" s="2" t="s">
        <v>115</v>
      </c>
      <c r="L172" t="s">
        <v>0</v>
      </c>
      <c r="M172" s="2" t="s">
        <v>100</v>
      </c>
      <c r="O172">
        <v>3</v>
      </c>
      <c r="P172" s="1" t="s">
        <v>1</v>
      </c>
      <c r="Q172">
        <v>3</v>
      </c>
      <c r="S172">
        <f t="shared" si="30"/>
        <v>0</v>
      </c>
      <c r="T172">
        <f t="shared" si="31"/>
        <v>1</v>
      </c>
      <c r="U172">
        <f t="shared" si="32"/>
        <v>0</v>
      </c>
    </row>
    <row r="173" spans="1:21" ht="12.75">
      <c r="A173" s="406">
        <v>166</v>
      </c>
      <c r="B173" s="109">
        <v>11</v>
      </c>
      <c r="C173">
        <v>6</v>
      </c>
      <c r="D173" s="122">
        <v>41041</v>
      </c>
      <c r="E173" s="2" t="s">
        <v>95</v>
      </c>
      <c r="F173" s="136" t="s">
        <v>0</v>
      </c>
      <c r="G173" s="2" t="s">
        <v>90</v>
      </c>
      <c r="H173" s="148"/>
      <c r="I173" s="2" t="s">
        <v>162</v>
      </c>
      <c r="K173" s="2" t="s">
        <v>117</v>
      </c>
      <c r="L173" t="s">
        <v>0</v>
      </c>
      <c r="M173" s="2" t="s">
        <v>99</v>
      </c>
      <c r="O173">
        <v>8</v>
      </c>
      <c r="P173" s="1" t="s">
        <v>1</v>
      </c>
      <c r="Q173">
        <v>3</v>
      </c>
      <c r="S173">
        <f t="shared" si="30"/>
        <v>1</v>
      </c>
      <c r="T173">
        <f t="shared" si="31"/>
        <v>0</v>
      </c>
      <c r="U173">
        <f t="shared" si="32"/>
        <v>0</v>
      </c>
    </row>
    <row r="174" spans="1:21" ht="12.75">
      <c r="A174" s="406">
        <v>167</v>
      </c>
      <c r="B174" s="109">
        <v>11</v>
      </c>
      <c r="C174">
        <v>7</v>
      </c>
      <c r="D174" s="122">
        <v>41041</v>
      </c>
      <c r="E174" s="2" t="s">
        <v>95</v>
      </c>
      <c r="F174" s="136" t="s">
        <v>0</v>
      </c>
      <c r="G174" s="2" t="s">
        <v>90</v>
      </c>
      <c r="H174" s="148">
        <v>0</v>
      </c>
      <c r="I174" s="2" t="s">
        <v>162</v>
      </c>
      <c r="K174" s="2" t="s">
        <v>118</v>
      </c>
      <c r="L174" t="s">
        <v>0</v>
      </c>
      <c r="M174" s="2" t="s">
        <v>98</v>
      </c>
      <c r="O174">
        <v>1</v>
      </c>
      <c r="P174" s="1" t="s">
        <v>1</v>
      </c>
      <c r="Q174">
        <v>5</v>
      </c>
      <c r="S174">
        <f t="shared" si="30"/>
        <v>0</v>
      </c>
      <c r="T174">
        <f t="shared" si="31"/>
        <v>0</v>
      </c>
      <c r="U174">
        <f t="shared" si="32"/>
        <v>1</v>
      </c>
    </row>
    <row r="175" spans="1:21" ht="12.75">
      <c r="A175" s="406">
        <v>168</v>
      </c>
      <c r="B175" s="109">
        <v>11</v>
      </c>
      <c r="C175">
        <v>8</v>
      </c>
      <c r="D175" s="122">
        <v>41041</v>
      </c>
      <c r="E175" s="2" t="s">
        <v>95</v>
      </c>
      <c r="F175" s="136" t="s">
        <v>0</v>
      </c>
      <c r="G175" s="2" t="s">
        <v>90</v>
      </c>
      <c r="H175" s="148"/>
      <c r="I175" s="2" t="s">
        <v>162</v>
      </c>
      <c r="K175" s="2" t="s">
        <v>116</v>
      </c>
      <c r="L175" t="s">
        <v>0</v>
      </c>
      <c r="M175" s="2" t="s">
        <v>97</v>
      </c>
      <c r="O175">
        <v>5</v>
      </c>
      <c r="P175" s="1" t="s">
        <v>1</v>
      </c>
      <c r="Q175">
        <v>4</v>
      </c>
      <c r="S175">
        <f t="shared" si="30"/>
        <v>1</v>
      </c>
      <c r="T175">
        <f t="shared" si="31"/>
        <v>0</v>
      </c>
      <c r="U175">
        <f t="shared" si="32"/>
        <v>0</v>
      </c>
    </row>
    <row r="176" spans="1:21" ht="12.75">
      <c r="A176" s="406">
        <v>169</v>
      </c>
      <c r="B176" s="109">
        <v>11</v>
      </c>
      <c r="C176">
        <v>9</v>
      </c>
      <c r="D176" s="122">
        <v>41041</v>
      </c>
      <c r="E176" s="2" t="s">
        <v>95</v>
      </c>
      <c r="F176" s="136" t="s">
        <v>0</v>
      </c>
      <c r="G176" s="2" t="s">
        <v>90</v>
      </c>
      <c r="H176" s="148">
        <v>0</v>
      </c>
      <c r="I176" s="2" t="s">
        <v>162</v>
      </c>
      <c r="K176" s="2" t="s">
        <v>118</v>
      </c>
      <c r="L176" t="s">
        <v>0</v>
      </c>
      <c r="M176" s="2" t="s">
        <v>99</v>
      </c>
      <c r="O176">
        <v>1</v>
      </c>
      <c r="P176" s="1" t="s">
        <v>1</v>
      </c>
      <c r="Q176">
        <v>7</v>
      </c>
      <c r="S176">
        <f t="shared" si="30"/>
        <v>0</v>
      </c>
      <c r="T176">
        <f t="shared" si="31"/>
        <v>0</v>
      </c>
      <c r="U176">
        <f t="shared" si="32"/>
        <v>1</v>
      </c>
    </row>
    <row r="177" spans="1:21" ht="12.75">
      <c r="A177" s="406">
        <v>170</v>
      </c>
      <c r="B177" s="109">
        <v>11</v>
      </c>
      <c r="C177">
        <v>10</v>
      </c>
      <c r="D177" s="122">
        <v>41041</v>
      </c>
      <c r="E177" s="2" t="s">
        <v>95</v>
      </c>
      <c r="F177" s="136" t="s">
        <v>0</v>
      </c>
      <c r="G177" s="2" t="s">
        <v>90</v>
      </c>
      <c r="H177" s="148">
        <v>0</v>
      </c>
      <c r="I177" s="2" t="s">
        <v>162</v>
      </c>
      <c r="K177" s="2" t="s">
        <v>117</v>
      </c>
      <c r="L177" t="s">
        <v>0</v>
      </c>
      <c r="M177" s="2" t="s">
        <v>100</v>
      </c>
      <c r="O177">
        <v>2</v>
      </c>
      <c r="P177" s="1" t="s">
        <v>1</v>
      </c>
      <c r="Q177">
        <v>3</v>
      </c>
      <c r="S177">
        <f t="shared" si="30"/>
        <v>0</v>
      </c>
      <c r="T177">
        <f t="shared" si="31"/>
        <v>0</v>
      </c>
      <c r="U177">
        <f t="shared" si="32"/>
        <v>1</v>
      </c>
    </row>
    <row r="178" spans="1:21" ht="12.75">
      <c r="A178" s="406">
        <v>171</v>
      </c>
      <c r="B178" s="109">
        <v>11</v>
      </c>
      <c r="C178">
        <v>11</v>
      </c>
      <c r="D178" s="122">
        <v>41041</v>
      </c>
      <c r="E178" s="2" t="s">
        <v>95</v>
      </c>
      <c r="F178" s="136" t="s">
        <v>0</v>
      </c>
      <c r="G178" s="2" t="s">
        <v>90</v>
      </c>
      <c r="H178" s="148"/>
      <c r="I178" s="2" t="s">
        <v>162</v>
      </c>
      <c r="K178" s="2" t="s">
        <v>115</v>
      </c>
      <c r="L178" t="s">
        <v>0</v>
      </c>
      <c r="M178" s="2" t="s">
        <v>97</v>
      </c>
      <c r="O178">
        <v>6</v>
      </c>
      <c r="P178" s="1" t="s">
        <v>1</v>
      </c>
      <c r="Q178">
        <v>4</v>
      </c>
      <c r="S178">
        <f t="shared" si="30"/>
        <v>1</v>
      </c>
      <c r="T178">
        <f t="shared" si="31"/>
        <v>0</v>
      </c>
      <c r="U178">
        <f t="shared" si="32"/>
        <v>0</v>
      </c>
    </row>
    <row r="179" spans="1:21" ht="12.75">
      <c r="A179" s="406">
        <v>172</v>
      </c>
      <c r="B179" s="109">
        <v>11</v>
      </c>
      <c r="C179">
        <v>12</v>
      </c>
      <c r="D179" s="122">
        <v>41041</v>
      </c>
      <c r="E179" s="2" t="s">
        <v>95</v>
      </c>
      <c r="F179" s="136" t="s">
        <v>0</v>
      </c>
      <c r="G179" s="2" t="s">
        <v>90</v>
      </c>
      <c r="H179" s="148">
        <v>0</v>
      </c>
      <c r="I179" s="2" t="s">
        <v>162</v>
      </c>
      <c r="K179" s="2" t="s">
        <v>116</v>
      </c>
      <c r="L179" t="s">
        <v>0</v>
      </c>
      <c r="M179" s="2" t="s">
        <v>98</v>
      </c>
      <c r="O179">
        <v>2</v>
      </c>
      <c r="P179" s="1" t="s">
        <v>1</v>
      </c>
      <c r="Q179">
        <v>3</v>
      </c>
      <c r="S179">
        <f t="shared" si="30"/>
        <v>0</v>
      </c>
      <c r="T179">
        <f t="shared" si="31"/>
        <v>0</v>
      </c>
      <c r="U179">
        <f t="shared" si="32"/>
        <v>1</v>
      </c>
    </row>
    <row r="180" spans="1:21" ht="12.75">
      <c r="A180" s="406">
        <v>173</v>
      </c>
      <c r="B180" s="109">
        <v>11</v>
      </c>
      <c r="C180">
        <v>13</v>
      </c>
      <c r="D180" s="122">
        <v>41041</v>
      </c>
      <c r="E180" s="2" t="s">
        <v>95</v>
      </c>
      <c r="F180" s="136" t="s">
        <v>0</v>
      </c>
      <c r="G180" s="2" t="s">
        <v>90</v>
      </c>
      <c r="H180" s="148"/>
      <c r="I180" s="2" t="s">
        <v>162</v>
      </c>
      <c r="K180" s="2" t="s">
        <v>116</v>
      </c>
      <c r="L180" t="s">
        <v>0</v>
      </c>
      <c r="M180" s="2" t="s">
        <v>99</v>
      </c>
      <c r="O180">
        <v>2</v>
      </c>
      <c r="P180" s="1" t="s">
        <v>1</v>
      </c>
      <c r="Q180">
        <v>2</v>
      </c>
      <c r="S180">
        <f t="shared" si="30"/>
        <v>0</v>
      </c>
      <c r="T180">
        <f t="shared" si="31"/>
        <v>1</v>
      </c>
      <c r="U180">
        <f t="shared" si="32"/>
        <v>0</v>
      </c>
    </row>
    <row r="181" spans="1:21" ht="12.75">
      <c r="A181" s="406">
        <v>174</v>
      </c>
      <c r="B181" s="109">
        <v>11</v>
      </c>
      <c r="C181">
        <v>14</v>
      </c>
      <c r="D181" s="122">
        <v>41041</v>
      </c>
      <c r="E181" s="2" t="s">
        <v>95</v>
      </c>
      <c r="F181" s="136" t="s">
        <v>0</v>
      </c>
      <c r="G181" s="2" t="s">
        <v>90</v>
      </c>
      <c r="H181" s="148">
        <v>0</v>
      </c>
      <c r="I181" s="2" t="s">
        <v>162</v>
      </c>
      <c r="K181" s="2" t="s">
        <v>118</v>
      </c>
      <c r="L181" t="s">
        <v>0</v>
      </c>
      <c r="M181" s="2" t="s">
        <v>100</v>
      </c>
      <c r="O181">
        <v>2</v>
      </c>
      <c r="P181" s="1" t="s">
        <v>1</v>
      </c>
      <c r="Q181">
        <v>7</v>
      </c>
      <c r="S181">
        <f t="shared" si="30"/>
        <v>0</v>
      </c>
      <c r="T181">
        <f t="shared" si="31"/>
        <v>0</v>
      </c>
      <c r="U181">
        <f t="shared" si="32"/>
        <v>1</v>
      </c>
    </row>
    <row r="182" spans="1:21" ht="12.75">
      <c r="A182" s="406">
        <v>175</v>
      </c>
      <c r="B182" s="109">
        <v>11</v>
      </c>
      <c r="C182">
        <v>15</v>
      </c>
      <c r="D182" s="122">
        <v>41041</v>
      </c>
      <c r="E182" s="2" t="s">
        <v>95</v>
      </c>
      <c r="F182" s="136" t="s">
        <v>0</v>
      </c>
      <c r="G182" s="2" t="s">
        <v>90</v>
      </c>
      <c r="H182" s="148"/>
      <c r="I182" s="2" t="s">
        <v>162</v>
      </c>
      <c r="K182" s="2" t="s">
        <v>117</v>
      </c>
      <c r="L182" t="s">
        <v>0</v>
      </c>
      <c r="M182" s="2" t="s">
        <v>97</v>
      </c>
      <c r="O182">
        <v>10</v>
      </c>
      <c r="P182" s="1" t="s">
        <v>1</v>
      </c>
      <c r="Q182">
        <v>6</v>
      </c>
      <c r="S182">
        <f t="shared" si="30"/>
        <v>1</v>
      </c>
      <c r="T182">
        <f t="shared" si="31"/>
        <v>0</v>
      </c>
      <c r="U182">
        <f t="shared" si="32"/>
        <v>0</v>
      </c>
    </row>
    <row r="183" spans="1:21" ht="12.75">
      <c r="A183" s="406">
        <v>176</v>
      </c>
      <c r="B183" s="109">
        <v>11</v>
      </c>
      <c r="C183">
        <v>16</v>
      </c>
      <c r="D183" s="122">
        <v>41041</v>
      </c>
      <c r="E183" s="2" t="s">
        <v>95</v>
      </c>
      <c r="F183" s="136" t="s">
        <v>0</v>
      </c>
      <c r="G183" s="2" t="s">
        <v>90</v>
      </c>
      <c r="H183" s="148"/>
      <c r="I183" s="2" t="s">
        <v>162</v>
      </c>
      <c r="K183" s="2" t="s">
        <v>115</v>
      </c>
      <c r="L183" t="s">
        <v>0</v>
      </c>
      <c r="M183" s="2" t="s">
        <v>98</v>
      </c>
      <c r="O183">
        <v>4</v>
      </c>
      <c r="P183" s="1" t="s">
        <v>1</v>
      </c>
      <c r="Q183">
        <v>4</v>
      </c>
      <c r="S183">
        <f t="shared" si="30"/>
        <v>0</v>
      </c>
      <c r="T183">
        <f t="shared" si="31"/>
        <v>1</v>
      </c>
      <c r="U183">
        <f t="shared" si="32"/>
        <v>0</v>
      </c>
    </row>
    <row r="184" spans="1:21" ht="12.75">
      <c r="A184" s="406">
        <v>177</v>
      </c>
      <c r="B184" s="109">
        <v>12</v>
      </c>
      <c r="C184">
        <v>1</v>
      </c>
      <c r="D184" s="122">
        <v>41042</v>
      </c>
      <c r="E184" s="2" t="s">
        <v>93</v>
      </c>
      <c r="F184" s="136" t="s">
        <v>0</v>
      </c>
      <c r="G184" s="2" t="s">
        <v>95</v>
      </c>
      <c r="H184" s="148">
        <v>0</v>
      </c>
      <c r="I184" s="2" t="s">
        <v>162</v>
      </c>
      <c r="K184" s="2" t="s">
        <v>194</v>
      </c>
      <c r="L184" t="s">
        <v>0</v>
      </c>
      <c r="M184" s="2" t="s">
        <v>119</v>
      </c>
      <c r="O184">
        <v>1</v>
      </c>
      <c r="P184" s="1" t="s">
        <v>1</v>
      </c>
      <c r="Q184">
        <v>8</v>
      </c>
      <c r="S184">
        <f t="shared" si="30"/>
        <v>0</v>
      </c>
      <c r="T184">
        <f t="shared" si="31"/>
        <v>0</v>
      </c>
      <c r="U184">
        <f t="shared" si="32"/>
        <v>1</v>
      </c>
    </row>
    <row r="185" spans="1:21" ht="12.75">
      <c r="A185" s="406">
        <v>178</v>
      </c>
      <c r="B185" s="109">
        <v>12</v>
      </c>
      <c r="C185">
        <v>2</v>
      </c>
      <c r="D185" s="122">
        <v>41042</v>
      </c>
      <c r="E185" s="2" t="s">
        <v>93</v>
      </c>
      <c r="F185" s="136" t="s">
        <v>0</v>
      </c>
      <c r="G185" s="2" t="s">
        <v>95</v>
      </c>
      <c r="H185" s="148"/>
      <c r="I185" s="2" t="s">
        <v>162</v>
      </c>
      <c r="K185" s="2" t="s">
        <v>114</v>
      </c>
      <c r="L185" t="s">
        <v>0</v>
      </c>
      <c r="M185" s="2" t="s">
        <v>117</v>
      </c>
      <c r="O185">
        <v>3</v>
      </c>
      <c r="P185" s="1" t="s">
        <v>1</v>
      </c>
      <c r="Q185">
        <v>2</v>
      </c>
      <c r="S185">
        <f aca="true" t="shared" si="33" ref="S185:S200">IF(O185&gt;Q185,1,0)</f>
        <v>1</v>
      </c>
      <c r="T185">
        <f aca="true" t="shared" si="34" ref="T185:T200">IF(ISNUMBER(Q185),IF(O185=Q185,1,0),0)</f>
        <v>0</v>
      </c>
      <c r="U185">
        <f aca="true" t="shared" si="35" ref="U185:U200">IF(O185&lt;Q185,1,0)</f>
        <v>0</v>
      </c>
    </row>
    <row r="186" spans="1:21" ht="12.75">
      <c r="A186" s="406">
        <v>179</v>
      </c>
      <c r="B186" s="109">
        <v>12</v>
      </c>
      <c r="C186">
        <v>3</v>
      </c>
      <c r="D186" s="122">
        <v>41042</v>
      </c>
      <c r="E186" s="2" t="s">
        <v>93</v>
      </c>
      <c r="F186" s="136" t="s">
        <v>0</v>
      </c>
      <c r="G186" s="2" t="s">
        <v>95</v>
      </c>
      <c r="H186" s="148">
        <v>0</v>
      </c>
      <c r="I186" s="2" t="s">
        <v>162</v>
      </c>
      <c r="K186" s="2" t="s">
        <v>113</v>
      </c>
      <c r="L186" t="s">
        <v>0</v>
      </c>
      <c r="M186" s="2" t="s">
        <v>116</v>
      </c>
      <c r="O186">
        <v>2</v>
      </c>
      <c r="P186" s="1" t="s">
        <v>1</v>
      </c>
      <c r="Q186">
        <v>3</v>
      </c>
      <c r="S186">
        <f t="shared" si="33"/>
        <v>0</v>
      </c>
      <c r="T186">
        <f t="shared" si="34"/>
        <v>0</v>
      </c>
      <c r="U186">
        <f t="shared" si="35"/>
        <v>1</v>
      </c>
    </row>
    <row r="187" spans="1:21" ht="12.75">
      <c r="A187" s="406">
        <v>180</v>
      </c>
      <c r="B187" s="109">
        <v>12</v>
      </c>
      <c r="C187">
        <v>4</v>
      </c>
      <c r="D187" s="122">
        <v>41042</v>
      </c>
      <c r="E187" s="2" t="s">
        <v>93</v>
      </c>
      <c r="F187" s="136" t="s">
        <v>0</v>
      </c>
      <c r="G187" s="2" t="s">
        <v>95</v>
      </c>
      <c r="H187" s="148"/>
      <c r="I187" s="2" t="s">
        <v>162</v>
      </c>
      <c r="K187" s="2" t="s">
        <v>111</v>
      </c>
      <c r="L187" t="s">
        <v>0</v>
      </c>
      <c r="M187" s="2" t="s">
        <v>115</v>
      </c>
      <c r="O187">
        <v>5</v>
      </c>
      <c r="P187" s="1" t="s">
        <v>1</v>
      </c>
      <c r="Q187">
        <v>1</v>
      </c>
      <c r="S187">
        <f t="shared" si="33"/>
        <v>1</v>
      </c>
      <c r="T187">
        <f t="shared" si="34"/>
        <v>0</v>
      </c>
      <c r="U187">
        <f t="shared" si="35"/>
        <v>0</v>
      </c>
    </row>
    <row r="188" spans="1:21" ht="12.75">
      <c r="A188" s="406">
        <v>181</v>
      </c>
      <c r="B188" s="109">
        <v>12</v>
      </c>
      <c r="C188">
        <v>5</v>
      </c>
      <c r="D188" s="122">
        <v>41042</v>
      </c>
      <c r="E188" s="2" t="s">
        <v>93</v>
      </c>
      <c r="F188" s="136" t="s">
        <v>0</v>
      </c>
      <c r="G188" s="2" t="s">
        <v>95</v>
      </c>
      <c r="H188" s="148"/>
      <c r="I188" s="2" t="s">
        <v>162</v>
      </c>
      <c r="K188" s="2" t="s">
        <v>114</v>
      </c>
      <c r="L188" t="s">
        <v>0</v>
      </c>
      <c r="M188" s="2" t="s">
        <v>119</v>
      </c>
      <c r="O188">
        <v>4</v>
      </c>
      <c r="P188" s="1" t="s">
        <v>1</v>
      </c>
      <c r="Q188">
        <v>3</v>
      </c>
      <c r="S188">
        <f t="shared" si="33"/>
        <v>1</v>
      </c>
      <c r="T188">
        <f t="shared" si="34"/>
        <v>0</v>
      </c>
      <c r="U188">
        <f t="shared" si="35"/>
        <v>0</v>
      </c>
    </row>
    <row r="189" spans="1:21" ht="12.75">
      <c r="A189" s="406">
        <v>182</v>
      </c>
      <c r="B189" s="109">
        <v>12</v>
      </c>
      <c r="C189">
        <v>6</v>
      </c>
      <c r="D189" s="122">
        <v>41042</v>
      </c>
      <c r="E189" s="2" t="s">
        <v>93</v>
      </c>
      <c r="F189" s="136" t="s">
        <v>0</v>
      </c>
      <c r="G189" s="2" t="s">
        <v>95</v>
      </c>
      <c r="H189" s="148"/>
      <c r="I189" s="2" t="s">
        <v>162</v>
      </c>
      <c r="K189" s="2" t="s">
        <v>113</v>
      </c>
      <c r="L189" t="s">
        <v>0</v>
      </c>
      <c r="M189" s="2" t="s">
        <v>117</v>
      </c>
      <c r="O189">
        <v>5</v>
      </c>
      <c r="P189" s="1" t="s">
        <v>1</v>
      </c>
      <c r="Q189">
        <v>5</v>
      </c>
      <c r="S189">
        <f t="shared" si="33"/>
        <v>0</v>
      </c>
      <c r="T189">
        <f t="shared" si="34"/>
        <v>1</v>
      </c>
      <c r="U189">
        <f t="shared" si="35"/>
        <v>0</v>
      </c>
    </row>
    <row r="190" spans="1:21" ht="12.75">
      <c r="A190" s="406">
        <v>183</v>
      </c>
      <c r="B190" s="109">
        <v>12</v>
      </c>
      <c r="C190">
        <v>7</v>
      </c>
      <c r="D190" s="122">
        <v>41042</v>
      </c>
      <c r="E190" s="2" t="s">
        <v>93</v>
      </c>
      <c r="F190" s="136" t="s">
        <v>0</v>
      </c>
      <c r="G190" s="2" t="s">
        <v>95</v>
      </c>
      <c r="H190" s="148"/>
      <c r="I190" s="2" t="s">
        <v>162</v>
      </c>
      <c r="K190" s="2" t="s">
        <v>111</v>
      </c>
      <c r="L190" t="s">
        <v>0</v>
      </c>
      <c r="M190" s="2" t="s">
        <v>116</v>
      </c>
      <c r="O190">
        <v>2</v>
      </c>
      <c r="P190" s="1" t="s">
        <v>1</v>
      </c>
      <c r="Q190">
        <v>2</v>
      </c>
      <c r="S190">
        <f t="shared" si="33"/>
        <v>0</v>
      </c>
      <c r="T190">
        <f t="shared" si="34"/>
        <v>1</v>
      </c>
      <c r="U190">
        <f t="shared" si="35"/>
        <v>0</v>
      </c>
    </row>
    <row r="191" spans="1:21" ht="12.75">
      <c r="A191" s="406">
        <v>184</v>
      </c>
      <c r="B191" s="109">
        <v>12</v>
      </c>
      <c r="C191">
        <v>8</v>
      </c>
      <c r="D191" s="122">
        <v>41042</v>
      </c>
      <c r="E191" s="2" t="s">
        <v>93</v>
      </c>
      <c r="F191" s="136" t="s">
        <v>0</v>
      </c>
      <c r="G191" s="2" t="s">
        <v>95</v>
      </c>
      <c r="H191" s="148">
        <v>0</v>
      </c>
      <c r="I191" s="2" t="s">
        <v>162</v>
      </c>
      <c r="K191" s="2" t="s">
        <v>194</v>
      </c>
      <c r="L191" t="s">
        <v>0</v>
      </c>
      <c r="M191" s="2" t="s">
        <v>115</v>
      </c>
      <c r="O191">
        <v>4</v>
      </c>
      <c r="P191" s="1" t="s">
        <v>1</v>
      </c>
      <c r="Q191">
        <v>7</v>
      </c>
      <c r="S191">
        <f t="shared" si="33"/>
        <v>0</v>
      </c>
      <c r="T191">
        <f t="shared" si="34"/>
        <v>0</v>
      </c>
      <c r="U191">
        <f t="shared" si="35"/>
        <v>1</v>
      </c>
    </row>
    <row r="192" spans="1:21" ht="12.75">
      <c r="A192" s="406">
        <v>185</v>
      </c>
      <c r="B192" s="109">
        <v>12</v>
      </c>
      <c r="C192">
        <v>9</v>
      </c>
      <c r="D192" s="122">
        <v>41042</v>
      </c>
      <c r="E192" s="2" t="s">
        <v>93</v>
      </c>
      <c r="F192" s="136" t="s">
        <v>0</v>
      </c>
      <c r="G192" s="2" t="s">
        <v>95</v>
      </c>
      <c r="H192" s="148">
        <v>0</v>
      </c>
      <c r="I192" s="2" t="s">
        <v>162</v>
      </c>
      <c r="K192" s="2" t="s">
        <v>111</v>
      </c>
      <c r="L192" t="s">
        <v>0</v>
      </c>
      <c r="M192" s="2" t="s">
        <v>117</v>
      </c>
      <c r="O192">
        <v>2</v>
      </c>
      <c r="P192" s="1" t="s">
        <v>1</v>
      </c>
      <c r="Q192">
        <v>3</v>
      </c>
      <c r="S192">
        <f t="shared" si="33"/>
        <v>0</v>
      </c>
      <c r="T192">
        <f t="shared" si="34"/>
        <v>0</v>
      </c>
      <c r="U192">
        <f t="shared" si="35"/>
        <v>1</v>
      </c>
    </row>
    <row r="193" spans="1:21" ht="12.75">
      <c r="A193" s="406">
        <v>186</v>
      </c>
      <c r="B193" s="109">
        <v>12</v>
      </c>
      <c r="C193">
        <v>10</v>
      </c>
      <c r="D193" s="122">
        <v>41042</v>
      </c>
      <c r="E193" s="2" t="s">
        <v>93</v>
      </c>
      <c r="F193" s="136" t="s">
        <v>0</v>
      </c>
      <c r="G193" s="2" t="s">
        <v>95</v>
      </c>
      <c r="H193" s="148"/>
      <c r="I193" s="2" t="s">
        <v>162</v>
      </c>
      <c r="K193" s="2" t="s">
        <v>113</v>
      </c>
      <c r="L193" t="s">
        <v>0</v>
      </c>
      <c r="M193" s="2" t="s">
        <v>119</v>
      </c>
      <c r="O193">
        <v>6</v>
      </c>
      <c r="P193" s="1" t="s">
        <v>1</v>
      </c>
      <c r="Q193">
        <v>3</v>
      </c>
      <c r="S193">
        <f t="shared" si="33"/>
        <v>1</v>
      </c>
      <c r="T193">
        <f t="shared" si="34"/>
        <v>0</v>
      </c>
      <c r="U193">
        <f t="shared" si="35"/>
        <v>0</v>
      </c>
    </row>
    <row r="194" spans="1:21" ht="12.75">
      <c r="A194" s="406">
        <v>187</v>
      </c>
      <c r="B194" s="109">
        <v>12</v>
      </c>
      <c r="C194">
        <v>11</v>
      </c>
      <c r="D194" s="122">
        <v>41042</v>
      </c>
      <c r="E194" s="2" t="s">
        <v>93</v>
      </c>
      <c r="F194" s="136" t="s">
        <v>0</v>
      </c>
      <c r="G194" s="2" t="s">
        <v>95</v>
      </c>
      <c r="H194" s="148"/>
      <c r="I194" s="2" t="s">
        <v>162</v>
      </c>
      <c r="K194" s="2" t="s">
        <v>114</v>
      </c>
      <c r="L194" t="s">
        <v>0</v>
      </c>
      <c r="M194" s="2" t="s">
        <v>115</v>
      </c>
      <c r="O194">
        <v>3</v>
      </c>
      <c r="P194" s="1" t="s">
        <v>1</v>
      </c>
      <c r="Q194">
        <v>1</v>
      </c>
      <c r="S194">
        <f t="shared" si="33"/>
        <v>1</v>
      </c>
      <c r="T194">
        <f t="shared" si="34"/>
        <v>0</v>
      </c>
      <c r="U194">
        <f t="shared" si="35"/>
        <v>0</v>
      </c>
    </row>
    <row r="195" spans="1:21" ht="12.75">
      <c r="A195" s="406">
        <v>188</v>
      </c>
      <c r="B195" s="109">
        <v>12</v>
      </c>
      <c r="C195">
        <v>12</v>
      </c>
      <c r="D195" s="122">
        <v>41042</v>
      </c>
      <c r="E195" s="2" t="s">
        <v>93</v>
      </c>
      <c r="F195" s="136" t="s">
        <v>0</v>
      </c>
      <c r="G195" s="2" t="s">
        <v>95</v>
      </c>
      <c r="H195" s="148">
        <v>0</v>
      </c>
      <c r="I195" s="2" t="s">
        <v>162</v>
      </c>
      <c r="K195" s="2" t="s">
        <v>194</v>
      </c>
      <c r="L195" t="s">
        <v>0</v>
      </c>
      <c r="M195" s="2" t="s">
        <v>116</v>
      </c>
      <c r="O195">
        <v>0</v>
      </c>
      <c r="P195" s="1" t="s">
        <v>1</v>
      </c>
      <c r="Q195">
        <v>5</v>
      </c>
      <c r="S195">
        <f t="shared" si="33"/>
        <v>0</v>
      </c>
      <c r="T195">
        <f t="shared" si="34"/>
        <v>0</v>
      </c>
      <c r="U195">
        <f t="shared" si="35"/>
        <v>1</v>
      </c>
    </row>
    <row r="196" spans="1:21" ht="12.75">
      <c r="A196" s="406">
        <v>189</v>
      </c>
      <c r="B196" s="109">
        <v>12</v>
      </c>
      <c r="C196">
        <v>13</v>
      </c>
      <c r="D196" s="122">
        <v>41042</v>
      </c>
      <c r="E196" s="2" t="s">
        <v>93</v>
      </c>
      <c r="F196" s="136" t="s">
        <v>0</v>
      </c>
      <c r="G196" s="2" t="s">
        <v>95</v>
      </c>
      <c r="H196" s="148">
        <v>0</v>
      </c>
      <c r="I196" s="2" t="s">
        <v>162</v>
      </c>
      <c r="K196" s="2" t="s">
        <v>194</v>
      </c>
      <c r="L196" t="s">
        <v>0</v>
      </c>
      <c r="M196" s="2" t="s">
        <v>117</v>
      </c>
      <c r="O196">
        <v>1</v>
      </c>
      <c r="P196" s="1" t="s">
        <v>1</v>
      </c>
      <c r="Q196">
        <v>3</v>
      </c>
      <c r="S196">
        <f t="shared" si="33"/>
        <v>0</v>
      </c>
      <c r="T196">
        <f t="shared" si="34"/>
        <v>0</v>
      </c>
      <c r="U196">
        <f t="shared" si="35"/>
        <v>1</v>
      </c>
    </row>
    <row r="197" spans="1:21" ht="12.75">
      <c r="A197" s="406">
        <v>190</v>
      </c>
      <c r="B197" s="109">
        <v>12</v>
      </c>
      <c r="C197">
        <v>14</v>
      </c>
      <c r="D197" s="122">
        <v>41042</v>
      </c>
      <c r="E197" s="2" t="s">
        <v>93</v>
      </c>
      <c r="F197" s="136" t="s">
        <v>0</v>
      </c>
      <c r="G197" s="2" t="s">
        <v>95</v>
      </c>
      <c r="H197" s="148"/>
      <c r="I197" s="2" t="s">
        <v>162</v>
      </c>
      <c r="K197" s="2" t="s">
        <v>111</v>
      </c>
      <c r="L197" t="s">
        <v>0</v>
      </c>
      <c r="M197" s="2" t="s">
        <v>119</v>
      </c>
      <c r="O197">
        <v>5</v>
      </c>
      <c r="P197" s="1" t="s">
        <v>1</v>
      </c>
      <c r="Q197">
        <v>3</v>
      </c>
      <c r="S197">
        <f t="shared" si="33"/>
        <v>1</v>
      </c>
      <c r="T197">
        <f t="shared" si="34"/>
        <v>0</v>
      </c>
      <c r="U197">
        <f t="shared" si="35"/>
        <v>0</v>
      </c>
    </row>
    <row r="198" spans="1:21" ht="12.75">
      <c r="A198" s="406">
        <v>191</v>
      </c>
      <c r="B198" s="109">
        <v>12</v>
      </c>
      <c r="C198">
        <v>15</v>
      </c>
      <c r="D198" s="122">
        <v>41042</v>
      </c>
      <c r="E198" s="2" t="s">
        <v>93</v>
      </c>
      <c r="F198" s="136" t="s">
        <v>0</v>
      </c>
      <c r="G198" s="2" t="s">
        <v>95</v>
      </c>
      <c r="H198" s="148"/>
      <c r="I198" s="2" t="s">
        <v>162</v>
      </c>
      <c r="K198" s="2" t="s">
        <v>113</v>
      </c>
      <c r="L198" t="s">
        <v>0</v>
      </c>
      <c r="M198" s="2" t="s">
        <v>115</v>
      </c>
      <c r="O198">
        <v>3</v>
      </c>
      <c r="P198" s="1" t="s">
        <v>1</v>
      </c>
      <c r="Q198">
        <v>0</v>
      </c>
      <c r="S198">
        <f t="shared" si="33"/>
        <v>1</v>
      </c>
      <c r="T198">
        <f t="shared" si="34"/>
        <v>0</v>
      </c>
      <c r="U198">
        <f t="shared" si="35"/>
        <v>0</v>
      </c>
    </row>
    <row r="199" spans="1:21" ht="12.75">
      <c r="A199" s="406">
        <v>192</v>
      </c>
      <c r="B199" s="109">
        <v>12</v>
      </c>
      <c r="C199">
        <v>16</v>
      </c>
      <c r="D199" s="122">
        <v>41042</v>
      </c>
      <c r="E199" s="2" t="s">
        <v>93</v>
      </c>
      <c r="F199" s="136" t="s">
        <v>0</v>
      </c>
      <c r="G199" s="2" t="s">
        <v>95</v>
      </c>
      <c r="H199" s="148">
        <v>0</v>
      </c>
      <c r="I199" s="2" t="s">
        <v>162</v>
      </c>
      <c r="K199" s="2" t="s">
        <v>114</v>
      </c>
      <c r="L199" t="s">
        <v>0</v>
      </c>
      <c r="M199" s="2" t="s">
        <v>116</v>
      </c>
      <c r="O199">
        <v>1</v>
      </c>
      <c r="P199" s="1" t="s">
        <v>1</v>
      </c>
      <c r="Q199">
        <v>3</v>
      </c>
      <c r="S199">
        <f t="shared" si="33"/>
        <v>0</v>
      </c>
      <c r="T199">
        <f t="shared" si="34"/>
        <v>0</v>
      </c>
      <c r="U199">
        <f t="shared" si="35"/>
        <v>1</v>
      </c>
    </row>
    <row r="200" spans="1:21" ht="12.75">
      <c r="A200" s="406">
        <v>193</v>
      </c>
      <c r="B200" s="109">
        <v>13</v>
      </c>
      <c r="C200">
        <v>1</v>
      </c>
      <c r="D200" s="122">
        <v>41070</v>
      </c>
      <c r="E200" s="2" t="s">
        <v>90</v>
      </c>
      <c r="F200" s="136" t="s">
        <v>0</v>
      </c>
      <c r="G200" s="2" t="s">
        <v>92</v>
      </c>
      <c r="H200" s="148"/>
      <c r="I200" s="2" t="s">
        <v>162</v>
      </c>
      <c r="K200" s="2" t="s">
        <v>98</v>
      </c>
      <c r="L200" t="s">
        <v>0</v>
      </c>
      <c r="M200" s="2" t="s">
        <v>103</v>
      </c>
      <c r="O200">
        <v>2</v>
      </c>
      <c r="P200" s="1" t="s">
        <v>1</v>
      </c>
      <c r="Q200">
        <v>0</v>
      </c>
      <c r="S200">
        <f t="shared" si="33"/>
        <v>1</v>
      </c>
      <c r="T200">
        <f t="shared" si="34"/>
        <v>0</v>
      </c>
      <c r="U200">
        <f t="shared" si="35"/>
        <v>0</v>
      </c>
    </row>
    <row r="201" spans="1:21" ht="12.75">
      <c r="A201" s="406">
        <v>194</v>
      </c>
      <c r="B201" s="109">
        <v>13</v>
      </c>
      <c r="C201">
        <v>2</v>
      </c>
      <c r="D201" s="122">
        <v>41070</v>
      </c>
      <c r="E201" s="2" t="s">
        <v>90</v>
      </c>
      <c r="F201" s="136" t="s">
        <v>0</v>
      </c>
      <c r="G201" s="2" t="s">
        <v>92</v>
      </c>
      <c r="H201" s="148"/>
      <c r="I201" s="2" t="s">
        <v>162</v>
      </c>
      <c r="K201" s="2" t="s">
        <v>97</v>
      </c>
      <c r="L201" t="s">
        <v>0</v>
      </c>
      <c r="M201" s="2" t="s">
        <v>215</v>
      </c>
      <c r="O201">
        <v>4</v>
      </c>
      <c r="P201" s="1" t="s">
        <v>1</v>
      </c>
      <c r="Q201">
        <v>2</v>
      </c>
      <c r="S201">
        <f aca="true" t="shared" si="36" ref="S201:S216">IF(O201&gt;Q201,1,0)</f>
        <v>1</v>
      </c>
      <c r="T201">
        <f aca="true" t="shared" si="37" ref="T201:T216">IF(ISNUMBER(Q201),IF(O201=Q201,1,0),0)</f>
        <v>0</v>
      </c>
      <c r="U201">
        <f aca="true" t="shared" si="38" ref="U201:U216">IF(O201&lt;Q201,1,0)</f>
        <v>0</v>
      </c>
    </row>
    <row r="202" spans="1:21" ht="12.75">
      <c r="A202" s="406">
        <v>195</v>
      </c>
      <c r="B202" s="109">
        <v>13</v>
      </c>
      <c r="C202">
        <v>3</v>
      </c>
      <c r="D202" s="122">
        <v>41070</v>
      </c>
      <c r="E202" s="2" t="s">
        <v>90</v>
      </c>
      <c r="F202" s="136" t="s">
        <v>0</v>
      </c>
      <c r="G202" s="2" t="s">
        <v>92</v>
      </c>
      <c r="H202" s="148">
        <v>0</v>
      </c>
      <c r="I202" s="2" t="s">
        <v>162</v>
      </c>
      <c r="K202" s="2" t="s">
        <v>100</v>
      </c>
      <c r="L202" t="s">
        <v>0</v>
      </c>
      <c r="M202" s="2" t="s">
        <v>102</v>
      </c>
      <c r="O202">
        <v>4</v>
      </c>
      <c r="P202" s="1" t="s">
        <v>1</v>
      </c>
      <c r="Q202">
        <v>5</v>
      </c>
      <c r="S202">
        <f t="shared" si="36"/>
        <v>0</v>
      </c>
      <c r="T202">
        <f t="shared" si="37"/>
        <v>0</v>
      </c>
      <c r="U202">
        <f t="shared" si="38"/>
        <v>1</v>
      </c>
    </row>
    <row r="203" spans="1:21" ht="12.75">
      <c r="A203" s="406">
        <v>196</v>
      </c>
      <c r="B203" s="109">
        <v>13</v>
      </c>
      <c r="C203">
        <v>4</v>
      </c>
      <c r="D203" s="122">
        <v>41070</v>
      </c>
      <c r="E203" s="2" t="s">
        <v>90</v>
      </c>
      <c r="F203" s="136" t="s">
        <v>0</v>
      </c>
      <c r="G203" s="2" t="s">
        <v>92</v>
      </c>
      <c r="H203" s="148"/>
      <c r="I203" s="2" t="s">
        <v>162</v>
      </c>
      <c r="K203" s="2" t="s">
        <v>99</v>
      </c>
      <c r="L203" t="s">
        <v>0</v>
      </c>
      <c r="M203" s="2" t="s">
        <v>104</v>
      </c>
      <c r="O203">
        <v>4</v>
      </c>
      <c r="P203" s="1" t="s">
        <v>1</v>
      </c>
      <c r="Q203">
        <v>3</v>
      </c>
      <c r="S203">
        <f t="shared" si="36"/>
        <v>1</v>
      </c>
      <c r="T203">
        <f t="shared" si="37"/>
        <v>0</v>
      </c>
      <c r="U203">
        <f t="shared" si="38"/>
        <v>0</v>
      </c>
    </row>
    <row r="204" spans="1:21" ht="12.75">
      <c r="A204" s="406">
        <v>197</v>
      </c>
      <c r="B204" s="109">
        <v>13</v>
      </c>
      <c r="C204">
        <v>5</v>
      </c>
      <c r="D204" s="122">
        <v>41070</v>
      </c>
      <c r="E204" s="2" t="s">
        <v>90</v>
      </c>
      <c r="F204" s="136" t="s">
        <v>0</v>
      </c>
      <c r="G204" s="2" t="s">
        <v>92</v>
      </c>
      <c r="H204" s="148"/>
      <c r="I204" s="2" t="s">
        <v>162</v>
      </c>
      <c r="K204" s="2" t="s">
        <v>97</v>
      </c>
      <c r="L204" t="s">
        <v>0</v>
      </c>
      <c r="M204" s="2" t="s">
        <v>103</v>
      </c>
      <c r="O204">
        <v>2</v>
      </c>
      <c r="P204" s="1" t="s">
        <v>1</v>
      </c>
      <c r="Q204">
        <v>2</v>
      </c>
      <c r="S204">
        <f t="shared" si="36"/>
        <v>0</v>
      </c>
      <c r="T204">
        <f t="shared" si="37"/>
        <v>1</v>
      </c>
      <c r="U204">
        <f t="shared" si="38"/>
        <v>0</v>
      </c>
    </row>
    <row r="205" spans="1:21" ht="12.75">
      <c r="A205" s="406">
        <v>198</v>
      </c>
      <c r="B205" s="109">
        <v>13</v>
      </c>
      <c r="C205">
        <v>6</v>
      </c>
      <c r="D205" s="122">
        <v>41070</v>
      </c>
      <c r="E205" s="2" t="s">
        <v>90</v>
      </c>
      <c r="F205" s="136" t="s">
        <v>0</v>
      </c>
      <c r="G205" s="2" t="s">
        <v>92</v>
      </c>
      <c r="H205" s="148"/>
      <c r="I205" s="2" t="s">
        <v>162</v>
      </c>
      <c r="K205" s="2" t="s">
        <v>100</v>
      </c>
      <c r="L205" t="s">
        <v>0</v>
      </c>
      <c r="M205" s="2" t="s">
        <v>215</v>
      </c>
      <c r="O205">
        <v>7</v>
      </c>
      <c r="P205" s="1" t="s">
        <v>1</v>
      </c>
      <c r="Q205">
        <v>6</v>
      </c>
      <c r="S205">
        <f t="shared" si="36"/>
        <v>1</v>
      </c>
      <c r="T205">
        <f t="shared" si="37"/>
        <v>0</v>
      </c>
      <c r="U205">
        <f t="shared" si="38"/>
        <v>0</v>
      </c>
    </row>
    <row r="206" spans="1:21" ht="12.75">
      <c r="A206" s="406">
        <v>199</v>
      </c>
      <c r="B206" s="109">
        <v>13</v>
      </c>
      <c r="C206">
        <v>7</v>
      </c>
      <c r="D206" s="122">
        <v>41070</v>
      </c>
      <c r="E206" s="2" t="s">
        <v>90</v>
      </c>
      <c r="F206" s="136" t="s">
        <v>0</v>
      </c>
      <c r="G206" s="2" t="s">
        <v>92</v>
      </c>
      <c r="H206" s="148"/>
      <c r="I206" s="2" t="s">
        <v>162</v>
      </c>
      <c r="K206" s="2" t="s">
        <v>99</v>
      </c>
      <c r="L206" t="s">
        <v>0</v>
      </c>
      <c r="M206" s="2" t="s">
        <v>102</v>
      </c>
      <c r="O206">
        <v>4</v>
      </c>
      <c r="P206" s="1" t="s">
        <v>1</v>
      </c>
      <c r="Q206">
        <v>4</v>
      </c>
      <c r="S206">
        <f t="shared" si="36"/>
        <v>0</v>
      </c>
      <c r="T206">
        <f t="shared" si="37"/>
        <v>1</v>
      </c>
      <c r="U206">
        <f t="shared" si="38"/>
        <v>0</v>
      </c>
    </row>
    <row r="207" spans="1:21" ht="12.75">
      <c r="A207" s="406">
        <v>200</v>
      </c>
      <c r="B207" s="109">
        <v>13</v>
      </c>
      <c r="C207">
        <v>8</v>
      </c>
      <c r="D207" s="122">
        <v>41070</v>
      </c>
      <c r="E207" s="2" t="s">
        <v>90</v>
      </c>
      <c r="F207" s="136" t="s">
        <v>0</v>
      </c>
      <c r="G207" s="2" t="s">
        <v>92</v>
      </c>
      <c r="H207" s="148">
        <v>0</v>
      </c>
      <c r="I207" s="2" t="s">
        <v>162</v>
      </c>
      <c r="K207" s="2" t="s">
        <v>98</v>
      </c>
      <c r="L207" t="s">
        <v>0</v>
      </c>
      <c r="M207" s="2" t="s">
        <v>104</v>
      </c>
      <c r="O207">
        <v>0</v>
      </c>
      <c r="P207" s="1" t="s">
        <v>1</v>
      </c>
      <c r="Q207">
        <v>2</v>
      </c>
      <c r="S207">
        <f t="shared" si="36"/>
        <v>0</v>
      </c>
      <c r="T207">
        <f t="shared" si="37"/>
        <v>0</v>
      </c>
      <c r="U207">
        <f t="shared" si="38"/>
        <v>1</v>
      </c>
    </row>
    <row r="208" spans="1:21" ht="12.75">
      <c r="A208" s="406">
        <v>201</v>
      </c>
      <c r="B208" s="109">
        <v>13</v>
      </c>
      <c r="C208">
        <v>9</v>
      </c>
      <c r="D208" s="122">
        <v>41070</v>
      </c>
      <c r="E208" s="2" t="s">
        <v>90</v>
      </c>
      <c r="F208" s="136" t="s">
        <v>0</v>
      </c>
      <c r="G208" s="2" t="s">
        <v>92</v>
      </c>
      <c r="H208" s="148"/>
      <c r="I208" s="2" t="s">
        <v>162</v>
      </c>
      <c r="K208" s="2" t="s">
        <v>99</v>
      </c>
      <c r="L208" t="s">
        <v>0</v>
      </c>
      <c r="M208" s="2" t="s">
        <v>215</v>
      </c>
      <c r="O208">
        <v>5</v>
      </c>
      <c r="P208" s="1" t="s">
        <v>1</v>
      </c>
      <c r="Q208">
        <v>2</v>
      </c>
      <c r="S208">
        <f t="shared" si="36"/>
        <v>1</v>
      </c>
      <c r="T208">
        <f t="shared" si="37"/>
        <v>0</v>
      </c>
      <c r="U208">
        <f t="shared" si="38"/>
        <v>0</v>
      </c>
    </row>
    <row r="209" spans="1:21" ht="12.75">
      <c r="A209" s="406">
        <v>202</v>
      </c>
      <c r="B209" s="109">
        <v>13</v>
      </c>
      <c r="C209">
        <v>10</v>
      </c>
      <c r="D209" s="122">
        <v>41070</v>
      </c>
      <c r="E209" s="2" t="s">
        <v>90</v>
      </c>
      <c r="F209" s="136" t="s">
        <v>0</v>
      </c>
      <c r="G209" s="2" t="s">
        <v>92</v>
      </c>
      <c r="H209" s="148"/>
      <c r="I209" s="2" t="s">
        <v>162</v>
      </c>
      <c r="K209" s="2" t="s">
        <v>100</v>
      </c>
      <c r="L209" t="s">
        <v>0</v>
      </c>
      <c r="M209" s="2" t="s">
        <v>103</v>
      </c>
      <c r="O209">
        <v>5</v>
      </c>
      <c r="P209" s="1" t="s">
        <v>1</v>
      </c>
      <c r="Q209">
        <v>3</v>
      </c>
      <c r="S209">
        <f t="shared" si="36"/>
        <v>1</v>
      </c>
      <c r="T209">
        <f t="shared" si="37"/>
        <v>0</v>
      </c>
      <c r="U209">
        <f t="shared" si="38"/>
        <v>0</v>
      </c>
    </row>
    <row r="210" spans="1:21" ht="12.75">
      <c r="A210" s="406">
        <v>203</v>
      </c>
      <c r="B210" s="109">
        <v>13</v>
      </c>
      <c r="C210">
        <v>11</v>
      </c>
      <c r="D210" s="122">
        <v>41070</v>
      </c>
      <c r="E210" s="2" t="s">
        <v>90</v>
      </c>
      <c r="F210" s="136" t="s">
        <v>0</v>
      </c>
      <c r="G210" s="2" t="s">
        <v>92</v>
      </c>
      <c r="H210" s="148"/>
      <c r="I210" s="2" t="s">
        <v>162</v>
      </c>
      <c r="K210" s="2" t="s">
        <v>97</v>
      </c>
      <c r="L210" t="s">
        <v>0</v>
      </c>
      <c r="M210" s="2" t="s">
        <v>104</v>
      </c>
      <c r="O210">
        <v>2</v>
      </c>
      <c r="P210" s="1" t="s">
        <v>1</v>
      </c>
      <c r="Q210">
        <v>1</v>
      </c>
      <c r="S210">
        <f t="shared" si="36"/>
        <v>1</v>
      </c>
      <c r="T210">
        <f t="shared" si="37"/>
        <v>0</v>
      </c>
      <c r="U210">
        <f t="shared" si="38"/>
        <v>0</v>
      </c>
    </row>
    <row r="211" spans="1:21" ht="12.75">
      <c r="A211" s="406">
        <v>204</v>
      </c>
      <c r="B211" s="109">
        <v>13</v>
      </c>
      <c r="C211">
        <v>12</v>
      </c>
      <c r="D211" s="122">
        <v>41070</v>
      </c>
      <c r="E211" s="2" t="s">
        <v>90</v>
      </c>
      <c r="F211" s="136" t="s">
        <v>0</v>
      </c>
      <c r="G211" s="2" t="s">
        <v>92</v>
      </c>
      <c r="H211" s="148"/>
      <c r="I211" s="2" t="s">
        <v>162</v>
      </c>
      <c r="K211" s="2" t="s">
        <v>98</v>
      </c>
      <c r="L211" t="s">
        <v>0</v>
      </c>
      <c r="M211" s="2" t="s">
        <v>102</v>
      </c>
      <c r="O211">
        <v>4</v>
      </c>
      <c r="P211" s="1" t="s">
        <v>1</v>
      </c>
      <c r="Q211">
        <v>3</v>
      </c>
      <c r="S211">
        <f t="shared" si="36"/>
        <v>1</v>
      </c>
      <c r="T211">
        <f t="shared" si="37"/>
        <v>0</v>
      </c>
      <c r="U211">
        <f t="shared" si="38"/>
        <v>0</v>
      </c>
    </row>
    <row r="212" spans="1:21" ht="12.75">
      <c r="A212" s="406">
        <v>205</v>
      </c>
      <c r="B212" s="109">
        <v>13</v>
      </c>
      <c r="C212">
        <v>13</v>
      </c>
      <c r="D212" s="122">
        <v>41070</v>
      </c>
      <c r="E212" s="2" t="s">
        <v>90</v>
      </c>
      <c r="F212" s="136" t="s">
        <v>0</v>
      </c>
      <c r="G212" s="2" t="s">
        <v>92</v>
      </c>
      <c r="H212" s="148"/>
      <c r="I212" s="2" t="s">
        <v>162</v>
      </c>
      <c r="K212" s="2" t="s">
        <v>98</v>
      </c>
      <c r="L212" t="s">
        <v>0</v>
      </c>
      <c r="M212" s="2" t="s">
        <v>215</v>
      </c>
      <c r="O212">
        <v>7</v>
      </c>
      <c r="P212" s="1" t="s">
        <v>1</v>
      </c>
      <c r="Q212">
        <v>4</v>
      </c>
      <c r="S212">
        <f t="shared" si="36"/>
        <v>1</v>
      </c>
      <c r="T212">
        <f t="shared" si="37"/>
        <v>0</v>
      </c>
      <c r="U212">
        <f t="shared" si="38"/>
        <v>0</v>
      </c>
    </row>
    <row r="213" spans="1:21" ht="12.75">
      <c r="A213" s="406">
        <v>206</v>
      </c>
      <c r="B213" s="109">
        <v>13</v>
      </c>
      <c r="C213">
        <v>14</v>
      </c>
      <c r="D213" s="122">
        <v>41070</v>
      </c>
      <c r="E213" s="2" t="s">
        <v>90</v>
      </c>
      <c r="F213" s="136" t="s">
        <v>0</v>
      </c>
      <c r="G213" s="2" t="s">
        <v>92</v>
      </c>
      <c r="H213" s="148"/>
      <c r="I213" s="2" t="s">
        <v>162</v>
      </c>
      <c r="K213" s="2" t="s">
        <v>99</v>
      </c>
      <c r="L213" t="s">
        <v>0</v>
      </c>
      <c r="M213" s="2" t="s">
        <v>103</v>
      </c>
      <c r="O213">
        <v>5</v>
      </c>
      <c r="P213" s="1" t="s">
        <v>1</v>
      </c>
      <c r="Q213">
        <v>4</v>
      </c>
      <c r="S213">
        <f t="shared" si="36"/>
        <v>1</v>
      </c>
      <c r="T213">
        <f t="shared" si="37"/>
        <v>0</v>
      </c>
      <c r="U213">
        <f t="shared" si="38"/>
        <v>0</v>
      </c>
    </row>
    <row r="214" spans="1:21" ht="12.75">
      <c r="A214" s="406">
        <v>207</v>
      </c>
      <c r="B214" s="109">
        <v>13</v>
      </c>
      <c r="C214">
        <v>15</v>
      </c>
      <c r="D214" s="122">
        <v>41070</v>
      </c>
      <c r="E214" s="2" t="s">
        <v>90</v>
      </c>
      <c r="F214" s="136" t="s">
        <v>0</v>
      </c>
      <c r="G214" s="2" t="s">
        <v>92</v>
      </c>
      <c r="H214" s="148"/>
      <c r="I214" s="2" t="s">
        <v>162</v>
      </c>
      <c r="K214" s="2" t="s">
        <v>100</v>
      </c>
      <c r="L214" t="s">
        <v>0</v>
      </c>
      <c r="M214" s="2" t="s">
        <v>104</v>
      </c>
      <c r="O214">
        <v>9</v>
      </c>
      <c r="P214" s="1" t="s">
        <v>1</v>
      </c>
      <c r="Q214">
        <v>6</v>
      </c>
      <c r="S214">
        <f t="shared" si="36"/>
        <v>1</v>
      </c>
      <c r="T214">
        <f t="shared" si="37"/>
        <v>0</v>
      </c>
      <c r="U214">
        <f t="shared" si="38"/>
        <v>0</v>
      </c>
    </row>
    <row r="215" spans="1:21" ht="12.75">
      <c r="A215" s="406">
        <v>208</v>
      </c>
      <c r="B215" s="109">
        <v>13</v>
      </c>
      <c r="C215">
        <v>16</v>
      </c>
      <c r="D215" s="122">
        <v>41070</v>
      </c>
      <c r="E215" s="2" t="s">
        <v>90</v>
      </c>
      <c r="F215" s="136" t="s">
        <v>0</v>
      </c>
      <c r="G215" s="2" t="s">
        <v>92</v>
      </c>
      <c r="H215" s="148"/>
      <c r="I215" s="2" t="s">
        <v>162</v>
      </c>
      <c r="K215" s="2" t="s">
        <v>97</v>
      </c>
      <c r="L215" t="s">
        <v>0</v>
      </c>
      <c r="M215" s="2" t="s">
        <v>102</v>
      </c>
      <c r="O215">
        <v>8</v>
      </c>
      <c r="P215" s="1" t="s">
        <v>1</v>
      </c>
      <c r="Q215">
        <v>2</v>
      </c>
      <c r="S215">
        <f t="shared" si="36"/>
        <v>1</v>
      </c>
      <c r="T215">
        <f t="shared" si="37"/>
        <v>0</v>
      </c>
      <c r="U215">
        <f t="shared" si="38"/>
        <v>0</v>
      </c>
    </row>
    <row r="216" spans="1:21" ht="12.75">
      <c r="A216" s="406">
        <v>209</v>
      </c>
      <c r="B216" s="109">
        <v>14</v>
      </c>
      <c r="C216">
        <v>1</v>
      </c>
      <c r="D216" s="122">
        <v>41075</v>
      </c>
      <c r="E216" s="2" t="s">
        <v>96</v>
      </c>
      <c r="F216" s="136" t="s">
        <v>0</v>
      </c>
      <c r="G216" s="2" t="s">
        <v>90</v>
      </c>
      <c r="H216" s="148"/>
      <c r="I216" s="2" t="s">
        <v>162</v>
      </c>
      <c r="K216" s="2" t="s">
        <v>124</v>
      </c>
      <c r="L216" t="s">
        <v>0</v>
      </c>
      <c r="M216" s="2" t="s">
        <v>97</v>
      </c>
      <c r="O216">
        <v>4</v>
      </c>
      <c r="P216" s="1" t="s">
        <v>1</v>
      </c>
      <c r="Q216">
        <v>4</v>
      </c>
      <c r="S216">
        <f t="shared" si="36"/>
        <v>0</v>
      </c>
      <c r="T216">
        <f t="shared" si="37"/>
        <v>1</v>
      </c>
      <c r="U216">
        <f t="shared" si="38"/>
        <v>0</v>
      </c>
    </row>
    <row r="217" spans="1:21" ht="12.75">
      <c r="A217" s="406">
        <v>210</v>
      </c>
      <c r="B217" s="109">
        <v>14</v>
      </c>
      <c r="C217">
        <v>2</v>
      </c>
      <c r="D217" s="122">
        <v>41075</v>
      </c>
      <c r="E217" s="2" t="s">
        <v>96</v>
      </c>
      <c r="F217" s="136" t="s">
        <v>0</v>
      </c>
      <c r="G217" s="2" t="s">
        <v>90</v>
      </c>
      <c r="H217" s="148">
        <v>0</v>
      </c>
      <c r="I217" s="2" t="s">
        <v>162</v>
      </c>
      <c r="K217" s="2" t="s">
        <v>172</v>
      </c>
      <c r="L217" t="s">
        <v>0</v>
      </c>
      <c r="M217" s="2" t="s">
        <v>100</v>
      </c>
      <c r="O217">
        <v>2</v>
      </c>
      <c r="P217" s="1" t="s">
        <v>1</v>
      </c>
      <c r="Q217">
        <v>5</v>
      </c>
      <c r="S217">
        <f aca="true" t="shared" si="39" ref="S217:S232">IF(O217&gt;Q217,1,0)</f>
        <v>0</v>
      </c>
      <c r="T217">
        <f aca="true" t="shared" si="40" ref="T217:T232">IF(ISNUMBER(Q217),IF(O217=Q217,1,0),0)</f>
        <v>0</v>
      </c>
      <c r="U217">
        <f aca="true" t="shared" si="41" ref="U217:U232">IF(O217&lt;Q217,1,0)</f>
        <v>1</v>
      </c>
    </row>
    <row r="218" spans="1:21" ht="12.75">
      <c r="A218" s="406">
        <v>211</v>
      </c>
      <c r="B218" s="109">
        <v>14</v>
      </c>
      <c r="C218">
        <v>3</v>
      </c>
      <c r="D218" s="122">
        <v>41075</v>
      </c>
      <c r="E218" s="2" t="s">
        <v>96</v>
      </c>
      <c r="F218" s="136" t="s">
        <v>0</v>
      </c>
      <c r="G218" s="2" t="s">
        <v>90</v>
      </c>
      <c r="H218" s="148">
        <v>0</v>
      </c>
      <c r="I218" s="2" t="s">
        <v>162</v>
      </c>
      <c r="K218" s="2" t="s">
        <v>220</v>
      </c>
      <c r="L218" t="s">
        <v>0</v>
      </c>
      <c r="M218" s="2" t="s">
        <v>101</v>
      </c>
      <c r="O218">
        <v>2</v>
      </c>
      <c r="P218" s="1" t="s">
        <v>1</v>
      </c>
      <c r="Q218">
        <v>5</v>
      </c>
      <c r="S218">
        <f t="shared" si="39"/>
        <v>0</v>
      </c>
      <c r="T218">
        <f t="shared" si="40"/>
        <v>0</v>
      </c>
      <c r="U218">
        <f t="shared" si="41"/>
        <v>1</v>
      </c>
    </row>
    <row r="219" spans="1:21" ht="12.75">
      <c r="A219" s="406">
        <v>212</v>
      </c>
      <c r="B219" s="109">
        <v>14</v>
      </c>
      <c r="C219">
        <v>4</v>
      </c>
      <c r="D219" s="122">
        <v>41075</v>
      </c>
      <c r="E219" s="2" t="s">
        <v>96</v>
      </c>
      <c r="F219" s="136" t="s">
        <v>0</v>
      </c>
      <c r="G219" s="2" t="s">
        <v>90</v>
      </c>
      <c r="H219" s="148">
        <v>0</v>
      </c>
      <c r="I219" s="2" t="s">
        <v>162</v>
      </c>
      <c r="K219" s="2" t="s">
        <v>125</v>
      </c>
      <c r="L219" t="s">
        <v>0</v>
      </c>
      <c r="M219" s="2" t="s">
        <v>99</v>
      </c>
      <c r="O219">
        <v>1</v>
      </c>
      <c r="P219" s="1" t="s">
        <v>1</v>
      </c>
      <c r="Q219">
        <v>4</v>
      </c>
      <c r="S219">
        <f t="shared" si="39"/>
        <v>0</v>
      </c>
      <c r="T219">
        <f t="shared" si="40"/>
        <v>0</v>
      </c>
      <c r="U219">
        <f t="shared" si="41"/>
        <v>1</v>
      </c>
    </row>
    <row r="220" spans="1:21" ht="12.75">
      <c r="A220" s="406">
        <v>213</v>
      </c>
      <c r="B220" s="109">
        <v>14</v>
      </c>
      <c r="C220">
        <v>5</v>
      </c>
      <c r="D220" s="122">
        <v>41075</v>
      </c>
      <c r="E220" s="2" t="s">
        <v>96</v>
      </c>
      <c r="F220" s="136" t="s">
        <v>0</v>
      </c>
      <c r="G220" s="2" t="s">
        <v>90</v>
      </c>
      <c r="H220" s="148">
        <v>0</v>
      </c>
      <c r="I220" s="2" t="s">
        <v>162</v>
      </c>
      <c r="K220" s="2" t="s">
        <v>172</v>
      </c>
      <c r="L220" t="s">
        <v>0</v>
      </c>
      <c r="M220" s="2" t="s">
        <v>97</v>
      </c>
      <c r="O220">
        <v>0</v>
      </c>
      <c r="P220" s="1" t="s">
        <v>1</v>
      </c>
      <c r="Q220">
        <v>7</v>
      </c>
      <c r="S220">
        <f t="shared" si="39"/>
        <v>0</v>
      </c>
      <c r="T220">
        <f t="shared" si="40"/>
        <v>0</v>
      </c>
      <c r="U220">
        <f t="shared" si="41"/>
        <v>1</v>
      </c>
    </row>
    <row r="221" spans="1:21" ht="12.75">
      <c r="A221" s="406">
        <v>214</v>
      </c>
      <c r="B221" s="109">
        <v>14</v>
      </c>
      <c r="C221">
        <v>6</v>
      </c>
      <c r="D221" s="122">
        <v>41075</v>
      </c>
      <c r="E221" s="2" t="s">
        <v>96</v>
      </c>
      <c r="F221" s="136" t="s">
        <v>0</v>
      </c>
      <c r="G221" s="2" t="s">
        <v>90</v>
      </c>
      <c r="H221" s="148">
        <v>0</v>
      </c>
      <c r="I221" s="2" t="s">
        <v>162</v>
      </c>
      <c r="K221" s="2" t="s">
        <v>220</v>
      </c>
      <c r="L221" t="s">
        <v>0</v>
      </c>
      <c r="M221" s="2" t="s">
        <v>100</v>
      </c>
      <c r="O221">
        <v>2</v>
      </c>
      <c r="P221" s="1" t="s">
        <v>1</v>
      </c>
      <c r="Q221">
        <v>3</v>
      </c>
      <c r="S221">
        <f t="shared" si="39"/>
        <v>0</v>
      </c>
      <c r="T221">
        <f t="shared" si="40"/>
        <v>0</v>
      </c>
      <c r="U221">
        <f t="shared" si="41"/>
        <v>1</v>
      </c>
    </row>
    <row r="222" spans="1:21" ht="12.75">
      <c r="A222" s="406">
        <v>215</v>
      </c>
      <c r="B222" s="109">
        <v>14</v>
      </c>
      <c r="C222">
        <v>7</v>
      </c>
      <c r="D222" s="122">
        <v>41075</v>
      </c>
      <c r="E222" s="2" t="s">
        <v>96</v>
      </c>
      <c r="F222" s="136" t="s">
        <v>0</v>
      </c>
      <c r="G222" s="2" t="s">
        <v>90</v>
      </c>
      <c r="H222" s="148">
        <v>0</v>
      </c>
      <c r="I222" s="2" t="s">
        <v>162</v>
      </c>
      <c r="K222" s="2" t="s">
        <v>125</v>
      </c>
      <c r="L222" t="s">
        <v>0</v>
      </c>
      <c r="M222" s="2" t="s">
        <v>101</v>
      </c>
      <c r="O222">
        <v>0</v>
      </c>
      <c r="P222" s="1" t="s">
        <v>1</v>
      </c>
      <c r="Q222">
        <v>7</v>
      </c>
      <c r="S222">
        <f t="shared" si="39"/>
        <v>0</v>
      </c>
      <c r="T222">
        <f t="shared" si="40"/>
        <v>0</v>
      </c>
      <c r="U222">
        <f t="shared" si="41"/>
        <v>1</v>
      </c>
    </row>
    <row r="223" spans="1:21" ht="12.75">
      <c r="A223" s="406">
        <v>216</v>
      </c>
      <c r="B223" s="109">
        <v>14</v>
      </c>
      <c r="C223">
        <v>8</v>
      </c>
      <c r="D223" s="122">
        <v>41075</v>
      </c>
      <c r="E223" s="2" t="s">
        <v>96</v>
      </c>
      <c r="F223" s="136" t="s">
        <v>0</v>
      </c>
      <c r="G223" s="2" t="s">
        <v>90</v>
      </c>
      <c r="H223" s="148">
        <v>0</v>
      </c>
      <c r="I223" s="2" t="s">
        <v>162</v>
      </c>
      <c r="K223" s="2" t="s">
        <v>124</v>
      </c>
      <c r="L223" t="s">
        <v>0</v>
      </c>
      <c r="M223" s="2" t="s">
        <v>99</v>
      </c>
      <c r="O223">
        <v>4</v>
      </c>
      <c r="P223" s="1" t="s">
        <v>1</v>
      </c>
      <c r="Q223">
        <v>6</v>
      </c>
      <c r="S223">
        <f t="shared" si="39"/>
        <v>0</v>
      </c>
      <c r="T223">
        <f t="shared" si="40"/>
        <v>0</v>
      </c>
      <c r="U223">
        <f t="shared" si="41"/>
        <v>1</v>
      </c>
    </row>
    <row r="224" spans="1:21" ht="12.75">
      <c r="A224" s="406">
        <v>217</v>
      </c>
      <c r="B224" s="109">
        <v>14</v>
      </c>
      <c r="C224">
        <v>9</v>
      </c>
      <c r="D224" s="122">
        <v>41075</v>
      </c>
      <c r="E224" s="2" t="s">
        <v>96</v>
      </c>
      <c r="F224" s="136" t="s">
        <v>0</v>
      </c>
      <c r="G224" s="2" t="s">
        <v>90</v>
      </c>
      <c r="H224" s="148">
        <v>0</v>
      </c>
      <c r="I224" s="2" t="s">
        <v>162</v>
      </c>
      <c r="K224" s="2" t="s">
        <v>125</v>
      </c>
      <c r="L224" t="s">
        <v>0</v>
      </c>
      <c r="M224" s="2" t="s">
        <v>100</v>
      </c>
      <c r="O224">
        <v>2</v>
      </c>
      <c r="P224" s="1" t="s">
        <v>1</v>
      </c>
      <c r="Q224">
        <v>3</v>
      </c>
      <c r="S224">
        <f t="shared" si="39"/>
        <v>0</v>
      </c>
      <c r="T224">
        <f t="shared" si="40"/>
        <v>0</v>
      </c>
      <c r="U224">
        <f t="shared" si="41"/>
        <v>1</v>
      </c>
    </row>
    <row r="225" spans="1:21" ht="12.75">
      <c r="A225" s="406">
        <v>218</v>
      </c>
      <c r="B225" s="109">
        <v>14</v>
      </c>
      <c r="C225">
        <v>10</v>
      </c>
      <c r="D225" s="122">
        <v>41075</v>
      </c>
      <c r="E225" s="2" t="s">
        <v>96</v>
      </c>
      <c r="F225" s="136" t="s">
        <v>0</v>
      </c>
      <c r="G225" s="2" t="s">
        <v>90</v>
      </c>
      <c r="H225" s="148">
        <v>0</v>
      </c>
      <c r="I225" s="2" t="s">
        <v>162</v>
      </c>
      <c r="K225" s="2" t="s">
        <v>220</v>
      </c>
      <c r="L225" t="s">
        <v>0</v>
      </c>
      <c r="M225" s="2" t="s">
        <v>97</v>
      </c>
      <c r="O225">
        <v>1</v>
      </c>
      <c r="P225" s="1" t="s">
        <v>1</v>
      </c>
      <c r="Q225">
        <v>4</v>
      </c>
      <c r="S225">
        <f t="shared" si="39"/>
        <v>0</v>
      </c>
      <c r="T225">
        <f t="shared" si="40"/>
        <v>0</v>
      </c>
      <c r="U225">
        <f t="shared" si="41"/>
        <v>1</v>
      </c>
    </row>
    <row r="226" spans="1:21" ht="12.75">
      <c r="A226" s="406">
        <v>219</v>
      </c>
      <c r="B226" s="109">
        <v>14</v>
      </c>
      <c r="C226">
        <v>11</v>
      </c>
      <c r="D226" s="122">
        <v>41075</v>
      </c>
      <c r="E226" s="2" t="s">
        <v>96</v>
      </c>
      <c r="F226" s="136" t="s">
        <v>0</v>
      </c>
      <c r="G226" s="2" t="s">
        <v>90</v>
      </c>
      <c r="H226" s="148"/>
      <c r="I226" s="2" t="s">
        <v>162</v>
      </c>
      <c r="K226" s="2" t="s">
        <v>172</v>
      </c>
      <c r="L226" t="s">
        <v>0</v>
      </c>
      <c r="M226" s="2" t="s">
        <v>99</v>
      </c>
      <c r="O226">
        <v>2</v>
      </c>
      <c r="P226" s="1" t="s">
        <v>1</v>
      </c>
      <c r="Q226">
        <v>2</v>
      </c>
      <c r="S226">
        <f t="shared" si="39"/>
        <v>0</v>
      </c>
      <c r="T226">
        <f t="shared" si="40"/>
        <v>1</v>
      </c>
      <c r="U226">
        <f t="shared" si="41"/>
        <v>0</v>
      </c>
    </row>
    <row r="227" spans="1:21" ht="12.75">
      <c r="A227" s="406">
        <v>220</v>
      </c>
      <c r="B227" s="109">
        <v>14</v>
      </c>
      <c r="C227">
        <v>12</v>
      </c>
      <c r="D227" s="122">
        <v>41075</v>
      </c>
      <c r="E227" s="2" t="s">
        <v>96</v>
      </c>
      <c r="F227" s="136" t="s">
        <v>0</v>
      </c>
      <c r="G227" s="2" t="s">
        <v>90</v>
      </c>
      <c r="H227" s="148">
        <v>0</v>
      </c>
      <c r="I227" s="2" t="s">
        <v>162</v>
      </c>
      <c r="K227" s="2" t="s">
        <v>124</v>
      </c>
      <c r="L227" t="s">
        <v>0</v>
      </c>
      <c r="M227" s="2" t="s">
        <v>101</v>
      </c>
      <c r="O227">
        <v>3</v>
      </c>
      <c r="P227" s="1" t="s">
        <v>1</v>
      </c>
      <c r="Q227">
        <v>7</v>
      </c>
      <c r="S227">
        <f t="shared" si="39"/>
        <v>0</v>
      </c>
      <c r="T227">
        <f t="shared" si="40"/>
        <v>0</v>
      </c>
      <c r="U227">
        <f t="shared" si="41"/>
        <v>1</v>
      </c>
    </row>
    <row r="228" spans="1:21" ht="12.75">
      <c r="A228" s="406">
        <v>221</v>
      </c>
      <c r="B228" s="109">
        <v>14</v>
      </c>
      <c r="C228">
        <v>13</v>
      </c>
      <c r="D228" s="122">
        <v>41075</v>
      </c>
      <c r="E228" s="2" t="s">
        <v>96</v>
      </c>
      <c r="F228" s="136" t="s">
        <v>0</v>
      </c>
      <c r="G228" s="2" t="s">
        <v>90</v>
      </c>
      <c r="H228" s="148">
        <v>0</v>
      </c>
      <c r="I228" s="2" t="s">
        <v>162</v>
      </c>
      <c r="K228" s="2" t="s">
        <v>124</v>
      </c>
      <c r="L228" t="s">
        <v>0</v>
      </c>
      <c r="M228" s="2" t="s">
        <v>100</v>
      </c>
      <c r="O228">
        <v>2</v>
      </c>
      <c r="P228" s="1" t="s">
        <v>1</v>
      </c>
      <c r="Q228">
        <v>4</v>
      </c>
      <c r="S228">
        <f t="shared" si="39"/>
        <v>0</v>
      </c>
      <c r="T228">
        <f t="shared" si="40"/>
        <v>0</v>
      </c>
      <c r="U228">
        <f t="shared" si="41"/>
        <v>1</v>
      </c>
    </row>
    <row r="229" spans="1:21" ht="12.75">
      <c r="A229" s="406">
        <v>222</v>
      </c>
      <c r="B229" s="109">
        <v>14</v>
      </c>
      <c r="C229">
        <v>14</v>
      </c>
      <c r="D229" s="122">
        <v>41075</v>
      </c>
      <c r="E229" s="2" t="s">
        <v>96</v>
      </c>
      <c r="F229" s="136" t="s">
        <v>0</v>
      </c>
      <c r="G229" s="2" t="s">
        <v>90</v>
      </c>
      <c r="H229" s="148">
        <v>0</v>
      </c>
      <c r="I229" s="2" t="s">
        <v>162</v>
      </c>
      <c r="K229" s="2" t="s">
        <v>125</v>
      </c>
      <c r="L229" t="s">
        <v>0</v>
      </c>
      <c r="M229" s="2" t="s">
        <v>97</v>
      </c>
      <c r="O229">
        <v>2</v>
      </c>
      <c r="P229" s="1" t="s">
        <v>1</v>
      </c>
      <c r="Q229">
        <v>7</v>
      </c>
      <c r="S229">
        <f t="shared" si="39"/>
        <v>0</v>
      </c>
      <c r="T229">
        <f t="shared" si="40"/>
        <v>0</v>
      </c>
      <c r="U229">
        <f t="shared" si="41"/>
        <v>1</v>
      </c>
    </row>
    <row r="230" spans="1:21" ht="12.75">
      <c r="A230" s="406">
        <v>223</v>
      </c>
      <c r="B230" s="109">
        <v>14</v>
      </c>
      <c r="C230">
        <v>15</v>
      </c>
      <c r="D230" s="122">
        <v>41075</v>
      </c>
      <c r="E230" s="2" t="s">
        <v>96</v>
      </c>
      <c r="F230" s="136" t="s">
        <v>0</v>
      </c>
      <c r="G230" s="2" t="s">
        <v>90</v>
      </c>
      <c r="H230" s="148"/>
      <c r="I230" s="2" t="s">
        <v>162</v>
      </c>
      <c r="K230" s="2" t="s">
        <v>220</v>
      </c>
      <c r="L230" t="s">
        <v>0</v>
      </c>
      <c r="M230" s="2" t="s">
        <v>99</v>
      </c>
      <c r="O230">
        <v>6</v>
      </c>
      <c r="P230" s="1" t="s">
        <v>1</v>
      </c>
      <c r="Q230">
        <v>4</v>
      </c>
      <c r="S230">
        <f t="shared" si="39"/>
        <v>1</v>
      </c>
      <c r="T230">
        <f t="shared" si="40"/>
        <v>0</v>
      </c>
      <c r="U230">
        <f t="shared" si="41"/>
        <v>0</v>
      </c>
    </row>
    <row r="231" spans="1:21" ht="12.75">
      <c r="A231" s="406">
        <v>224</v>
      </c>
      <c r="B231" s="109">
        <v>14</v>
      </c>
      <c r="C231">
        <v>16</v>
      </c>
      <c r="D231" s="122">
        <v>41075</v>
      </c>
      <c r="E231" s="2" t="s">
        <v>96</v>
      </c>
      <c r="F231" s="136" t="s">
        <v>0</v>
      </c>
      <c r="G231" s="2" t="s">
        <v>90</v>
      </c>
      <c r="H231" s="148">
        <v>0</v>
      </c>
      <c r="I231" s="2" t="s">
        <v>162</v>
      </c>
      <c r="K231" s="2" t="s">
        <v>172</v>
      </c>
      <c r="L231" t="s">
        <v>0</v>
      </c>
      <c r="M231" s="2" t="s">
        <v>101</v>
      </c>
      <c r="O231">
        <v>1</v>
      </c>
      <c r="P231" s="1" t="s">
        <v>1</v>
      </c>
      <c r="Q231">
        <v>5</v>
      </c>
      <c r="S231">
        <f t="shared" si="39"/>
        <v>0</v>
      </c>
      <c r="T231">
        <f t="shared" si="40"/>
        <v>0</v>
      </c>
      <c r="U231">
        <f t="shared" si="41"/>
        <v>1</v>
      </c>
    </row>
    <row r="232" spans="1:21" ht="12.75">
      <c r="A232" s="406">
        <v>225</v>
      </c>
      <c r="B232" s="109">
        <v>15</v>
      </c>
      <c r="C232">
        <v>1</v>
      </c>
      <c r="D232" s="122">
        <v>41077</v>
      </c>
      <c r="E232" s="2" t="s">
        <v>95</v>
      </c>
      <c r="F232" s="136" t="s">
        <v>0</v>
      </c>
      <c r="G232" s="2" t="s">
        <v>96</v>
      </c>
      <c r="H232" s="148">
        <v>0</v>
      </c>
      <c r="I232" s="2" t="s">
        <v>162</v>
      </c>
      <c r="K232" s="2" t="s">
        <v>116</v>
      </c>
      <c r="L232" t="s">
        <v>0</v>
      </c>
      <c r="M232" s="2" t="s">
        <v>225</v>
      </c>
      <c r="O232">
        <v>3</v>
      </c>
      <c r="P232" s="1" t="s">
        <v>1</v>
      </c>
      <c r="Q232">
        <v>4</v>
      </c>
      <c r="S232">
        <f t="shared" si="39"/>
        <v>0</v>
      </c>
      <c r="T232">
        <f t="shared" si="40"/>
        <v>0</v>
      </c>
      <c r="U232">
        <f t="shared" si="41"/>
        <v>1</v>
      </c>
    </row>
    <row r="233" spans="1:21" ht="12.75">
      <c r="A233" s="406">
        <v>226</v>
      </c>
      <c r="B233" s="109">
        <v>15</v>
      </c>
      <c r="C233">
        <v>2</v>
      </c>
      <c r="D233" s="122">
        <v>41077</v>
      </c>
      <c r="E233" s="2" t="s">
        <v>95</v>
      </c>
      <c r="F233" s="136" t="s">
        <v>0</v>
      </c>
      <c r="G233" s="2" t="s">
        <v>96</v>
      </c>
      <c r="H233" s="148"/>
      <c r="I233" s="2" t="s">
        <v>162</v>
      </c>
      <c r="K233" s="2" t="s">
        <v>115</v>
      </c>
      <c r="L233" t="s">
        <v>0</v>
      </c>
      <c r="M233" s="2" t="s">
        <v>172</v>
      </c>
      <c r="O233">
        <v>5</v>
      </c>
      <c r="P233" s="1" t="s">
        <v>1</v>
      </c>
      <c r="Q233">
        <v>1</v>
      </c>
      <c r="S233">
        <f aca="true" t="shared" si="42" ref="S233:S248">IF(O233&gt;Q233,1,0)</f>
        <v>1</v>
      </c>
      <c r="T233">
        <f aca="true" t="shared" si="43" ref="T233:T248">IF(ISNUMBER(Q233),IF(O233=Q233,1,0),0)</f>
        <v>0</v>
      </c>
      <c r="U233">
        <f aca="true" t="shared" si="44" ref="U233:U248">IF(O233&lt;Q233,1,0)</f>
        <v>0</v>
      </c>
    </row>
    <row r="234" spans="1:21" ht="12.75">
      <c r="A234" s="406">
        <v>227</v>
      </c>
      <c r="B234" s="109">
        <v>15</v>
      </c>
      <c r="C234">
        <v>3</v>
      </c>
      <c r="D234" s="122">
        <v>41077</v>
      </c>
      <c r="E234" s="2" t="s">
        <v>95</v>
      </c>
      <c r="F234" s="136" t="s">
        <v>0</v>
      </c>
      <c r="G234" s="2" t="s">
        <v>96</v>
      </c>
      <c r="H234" s="148"/>
      <c r="I234" s="2" t="s">
        <v>162</v>
      </c>
      <c r="K234" s="2" t="s">
        <v>117</v>
      </c>
      <c r="L234" t="s">
        <v>0</v>
      </c>
      <c r="M234" s="2" t="s">
        <v>121</v>
      </c>
      <c r="O234">
        <v>6</v>
      </c>
      <c r="P234" s="1" t="s">
        <v>1</v>
      </c>
      <c r="Q234">
        <v>3</v>
      </c>
      <c r="S234">
        <f t="shared" si="42"/>
        <v>1</v>
      </c>
      <c r="T234">
        <f t="shared" si="43"/>
        <v>0</v>
      </c>
      <c r="U234">
        <f t="shared" si="44"/>
        <v>0</v>
      </c>
    </row>
    <row r="235" spans="1:21" ht="12.75">
      <c r="A235" s="406">
        <v>228</v>
      </c>
      <c r="B235" s="109">
        <v>15</v>
      </c>
      <c r="C235">
        <v>4</v>
      </c>
      <c r="D235" s="122">
        <v>41077</v>
      </c>
      <c r="E235" s="2" t="s">
        <v>95</v>
      </c>
      <c r="F235" s="136" t="s">
        <v>0</v>
      </c>
      <c r="G235" s="2" t="s">
        <v>96</v>
      </c>
      <c r="H235" s="148"/>
      <c r="I235" s="2" t="s">
        <v>162</v>
      </c>
      <c r="K235" s="2" t="s">
        <v>118</v>
      </c>
      <c r="L235" t="s">
        <v>0</v>
      </c>
      <c r="M235" s="2" t="s">
        <v>124</v>
      </c>
      <c r="O235">
        <v>4</v>
      </c>
      <c r="P235" s="1" t="s">
        <v>1</v>
      </c>
      <c r="Q235">
        <v>3</v>
      </c>
      <c r="S235">
        <f t="shared" si="42"/>
        <v>1</v>
      </c>
      <c r="T235">
        <f t="shared" si="43"/>
        <v>0</v>
      </c>
      <c r="U235">
        <f t="shared" si="44"/>
        <v>0</v>
      </c>
    </row>
    <row r="236" spans="1:21" ht="12.75">
      <c r="A236" s="406">
        <v>229</v>
      </c>
      <c r="B236" s="109">
        <v>15</v>
      </c>
      <c r="C236">
        <v>5</v>
      </c>
      <c r="D236" s="122">
        <v>41077</v>
      </c>
      <c r="E236" s="2" t="s">
        <v>95</v>
      </c>
      <c r="F236" s="136" t="s">
        <v>0</v>
      </c>
      <c r="G236" s="2" t="s">
        <v>96</v>
      </c>
      <c r="H236" s="148"/>
      <c r="I236" s="2" t="s">
        <v>162</v>
      </c>
      <c r="K236" s="2" t="s">
        <v>115</v>
      </c>
      <c r="L236" t="s">
        <v>0</v>
      </c>
      <c r="M236" s="2" t="s">
        <v>225</v>
      </c>
      <c r="O236">
        <v>8</v>
      </c>
      <c r="P236" s="1" t="s">
        <v>1</v>
      </c>
      <c r="Q236">
        <v>1</v>
      </c>
      <c r="S236">
        <f t="shared" si="42"/>
        <v>1</v>
      </c>
      <c r="T236">
        <f t="shared" si="43"/>
        <v>0</v>
      </c>
      <c r="U236">
        <f t="shared" si="44"/>
        <v>0</v>
      </c>
    </row>
    <row r="237" spans="1:21" ht="12.75">
      <c r="A237" s="406">
        <v>230</v>
      </c>
      <c r="B237" s="109">
        <v>15</v>
      </c>
      <c r="C237">
        <v>6</v>
      </c>
      <c r="D237" s="122">
        <v>41077</v>
      </c>
      <c r="E237" s="2" t="s">
        <v>95</v>
      </c>
      <c r="F237" s="136" t="s">
        <v>0</v>
      </c>
      <c r="G237" s="2" t="s">
        <v>96</v>
      </c>
      <c r="H237" s="148"/>
      <c r="I237" s="2" t="s">
        <v>162</v>
      </c>
      <c r="K237" s="2" t="s">
        <v>117</v>
      </c>
      <c r="L237" t="s">
        <v>0</v>
      </c>
      <c r="M237" s="2" t="s">
        <v>172</v>
      </c>
      <c r="O237">
        <v>5</v>
      </c>
      <c r="P237" s="1" t="s">
        <v>1</v>
      </c>
      <c r="Q237">
        <v>0</v>
      </c>
      <c r="S237">
        <f t="shared" si="42"/>
        <v>1</v>
      </c>
      <c r="T237">
        <f t="shared" si="43"/>
        <v>0</v>
      </c>
      <c r="U237">
        <f t="shared" si="44"/>
        <v>0</v>
      </c>
    </row>
    <row r="238" spans="1:21" ht="12.75">
      <c r="A238" s="406">
        <v>231</v>
      </c>
      <c r="B238" s="109">
        <v>15</v>
      </c>
      <c r="C238">
        <v>7</v>
      </c>
      <c r="D238" s="122">
        <v>41077</v>
      </c>
      <c r="E238" s="2" t="s">
        <v>95</v>
      </c>
      <c r="F238" s="136" t="s">
        <v>0</v>
      </c>
      <c r="G238" s="2" t="s">
        <v>96</v>
      </c>
      <c r="H238" s="148"/>
      <c r="I238" s="2" t="s">
        <v>162</v>
      </c>
      <c r="K238" s="2" t="s">
        <v>118</v>
      </c>
      <c r="L238" t="s">
        <v>0</v>
      </c>
      <c r="M238" s="2" t="s">
        <v>121</v>
      </c>
      <c r="O238">
        <v>5</v>
      </c>
      <c r="P238" s="1" t="s">
        <v>1</v>
      </c>
      <c r="Q238">
        <v>4</v>
      </c>
      <c r="S238">
        <f t="shared" si="42"/>
        <v>1</v>
      </c>
      <c r="T238">
        <f t="shared" si="43"/>
        <v>0</v>
      </c>
      <c r="U238">
        <f t="shared" si="44"/>
        <v>0</v>
      </c>
    </row>
    <row r="239" spans="1:21" ht="12.75">
      <c r="A239" s="406">
        <v>232</v>
      </c>
      <c r="B239" s="109">
        <v>15</v>
      </c>
      <c r="C239">
        <v>8</v>
      </c>
      <c r="D239" s="122">
        <v>41077</v>
      </c>
      <c r="E239" s="2" t="s">
        <v>95</v>
      </c>
      <c r="F239" s="136" t="s">
        <v>0</v>
      </c>
      <c r="G239" s="2" t="s">
        <v>96</v>
      </c>
      <c r="H239" s="148"/>
      <c r="I239" s="2" t="s">
        <v>162</v>
      </c>
      <c r="K239" s="2" t="s">
        <v>116</v>
      </c>
      <c r="L239" t="s">
        <v>0</v>
      </c>
      <c r="M239" s="2" t="s">
        <v>124</v>
      </c>
      <c r="O239">
        <v>2</v>
      </c>
      <c r="P239" s="1" t="s">
        <v>1</v>
      </c>
      <c r="Q239">
        <v>1</v>
      </c>
      <c r="S239">
        <f t="shared" si="42"/>
        <v>1</v>
      </c>
      <c r="T239">
        <f t="shared" si="43"/>
        <v>0</v>
      </c>
      <c r="U239">
        <f t="shared" si="44"/>
        <v>0</v>
      </c>
    </row>
    <row r="240" spans="1:21" ht="12.75">
      <c r="A240" s="406">
        <v>233</v>
      </c>
      <c r="B240" s="109">
        <v>15</v>
      </c>
      <c r="C240">
        <v>9</v>
      </c>
      <c r="D240" s="122">
        <v>41077</v>
      </c>
      <c r="E240" s="2" t="s">
        <v>95</v>
      </c>
      <c r="F240" s="136" t="s">
        <v>0</v>
      </c>
      <c r="G240" s="2" t="s">
        <v>96</v>
      </c>
      <c r="H240" s="148"/>
      <c r="I240" s="2" t="s">
        <v>162</v>
      </c>
      <c r="K240" s="2" t="s">
        <v>118</v>
      </c>
      <c r="L240" t="s">
        <v>0</v>
      </c>
      <c r="M240" s="2" t="s">
        <v>172</v>
      </c>
      <c r="O240">
        <v>6</v>
      </c>
      <c r="P240" s="1" t="s">
        <v>1</v>
      </c>
      <c r="Q240">
        <v>3</v>
      </c>
      <c r="S240">
        <f t="shared" si="42"/>
        <v>1</v>
      </c>
      <c r="T240">
        <f t="shared" si="43"/>
        <v>0</v>
      </c>
      <c r="U240">
        <f t="shared" si="44"/>
        <v>0</v>
      </c>
    </row>
    <row r="241" spans="1:21" ht="12.75">
      <c r="A241" s="406">
        <v>234</v>
      </c>
      <c r="B241" s="109">
        <v>15</v>
      </c>
      <c r="C241">
        <v>10</v>
      </c>
      <c r="D241" s="122">
        <v>41077</v>
      </c>
      <c r="E241" s="2" t="s">
        <v>95</v>
      </c>
      <c r="F241" s="136" t="s">
        <v>0</v>
      </c>
      <c r="G241" s="2" t="s">
        <v>96</v>
      </c>
      <c r="H241" s="148"/>
      <c r="I241" s="2" t="s">
        <v>162</v>
      </c>
      <c r="K241" s="2" t="s">
        <v>117</v>
      </c>
      <c r="L241" t="s">
        <v>0</v>
      </c>
      <c r="M241" s="2" t="s">
        <v>225</v>
      </c>
      <c r="O241">
        <v>7</v>
      </c>
      <c r="P241" s="1" t="s">
        <v>1</v>
      </c>
      <c r="Q241">
        <v>1</v>
      </c>
      <c r="S241">
        <f t="shared" si="42"/>
        <v>1</v>
      </c>
      <c r="T241">
        <f t="shared" si="43"/>
        <v>0</v>
      </c>
      <c r="U241">
        <f t="shared" si="44"/>
        <v>0</v>
      </c>
    </row>
    <row r="242" spans="1:21" ht="12.75">
      <c r="A242" s="406">
        <v>235</v>
      </c>
      <c r="B242" s="109">
        <v>15</v>
      </c>
      <c r="C242">
        <v>11</v>
      </c>
      <c r="D242" s="122">
        <v>41077</v>
      </c>
      <c r="E242" s="2" t="s">
        <v>95</v>
      </c>
      <c r="F242" s="136" t="s">
        <v>0</v>
      </c>
      <c r="G242" s="2" t="s">
        <v>96</v>
      </c>
      <c r="H242" s="148"/>
      <c r="I242" s="2" t="s">
        <v>162</v>
      </c>
      <c r="K242" s="2" t="s">
        <v>115</v>
      </c>
      <c r="L242" t="s">
        <v>0</v>
      </c>
      <c r="M242" s="2" t="s">
        <v>124</v>
      </c>
      <c r="O242">
        <v>7</v>
      </c>
      <c r="P242" s="1" t="s">
        <v>1</v>
      </c>
      <c r="Q242">
        <v>1</v>
      </c>
      <c r="S242">
        <f t="shared" si="42"/>
        <v>1</v>
      </c>
      <c r="T242">
        <f t="shared" si="43"/>
        <v>0</v>
      </c>
      <c r="U242">
        <f t="shared" si="44"/>
        <v>0</v>
      </c>
    </row>
    <row r="243" spans="1:21" ht="12.75">
      <c r="A243" s="406">
        <v>236</v>
      </c>
      <c r="B243" s="109">
        <v>15</v>
      </c>
      <c r="C243">
        <v>12</v>
      </c>
      <c r="D243" s="122">
        <v>41077</v>
      </c>
      <c r="E243" s="2" t="s">
        <v>95</v>
      </c>
      <c r="F243" s="136" t="s">
        <v>0</v>
      </c>
      <c r="G243" s="2" t="s">
        <v>96</v>
      </c>
      <c r="H243" s="148"/>
      <c r="I243" s="2" t="s">
        <v>162</v>
      </c>
      <c r="K243" s="2" t="s">
        <v>116</v>
      </c>
      <c r="L243" t="s">
        <v>0</v>
      </c>
      <c r="M243" s="2" t="s">
        <v>121</v>
      </c>
      <c r="O243">
        <v>4</v>
      </c>
      <c r="P243" s="1" t="s">
        <v>1</v>
      </c>
      <c r="Q243">
        <v>2</v>
      </c>
      <c r="S243">
        <f t="shared" si="42"/>
        <v>1</v>
      </c>
      <c r="T243">
        <f t="shared" si="43"/>
        <v>0</v>
      </c>
      <c r="U243">
        <f t="shared" si="44"/>
        <v>0</v>
      </c>
    </row>
    <row r="244" spans="1:21" ht="12.75">
      <c r="A244" s="406">
        <v>237</v>
      </c>
      <c r="B244" s="109">
        <v>15</v>
      </c>
      <c r="C244">
        <v>13</v>
      </c>
      <c r="D244" s="122">
        <v>41077</v>
      </c>
      <c r="E244" s="2" t="s">
        <v>95</v>
      </c>
      <c r="F244" s="136" t="s">
        <v>0</v>
      </c>
      <c r="G244" s="2" t="s">
        <v>96</v>
      </c>
      <c r="H244" s="148">
        <v>0</v>
      </c>
      <c r="I244" s="2" t="s">
        <v>162</v>
      </c>
      <c r="K244" s="2" t="s">
        <v>116</v>
      </c>
      <c r="L244" t="s">
        <v>0</v>
      </c>
      <c r="M244" s="2" t="s">
        <v>172</v>
      </c>
      <c r="O244">
        <v>2</v>
      </c>
      <c r="P244" s="1" t="s">
        <v>1</v>
      </c>
      <c r="Q244">
        <v>4</v>
      </c>
      <c r="S244">
        <f t="shared" si="42"/>
        <v>0</v>
      </c>
      <c r="T244">
        <f t="shared" si="43"/>
        <v>0</v>
      </c>
      <c r="U244">
        <f t="shared" si="44"/>
        <v>1</v>
      </c>
    </row>
    <row r="245" spans="1:21" ht="12.75">
      <c r="A245" s="406">
        <v>238</v>
      </c>
      <c r="B245" s="109">
        <v>15</v>
      </c>
      <c r="C245">
        <v>14</v>
      </c>
      <c r="D245" s="122">
        <v>41077</v>
      </c>
      <c r="E245" s="2" t="s">
        <v>95</v>
      </c>
      <c r="F245" s="136" t="s">
        <v>0</v>
      </c>
      <c r="G245" s="2" t="s">
        <v>96</v>
      </c>
      <c r="H245" s="148">
        <v>0</v>
      </c>
      <c r="I245" s="2" t="s">
        <v>162</v>
      </c>
      <c r="K245" s="2" t="s">
        <v>118</v>
      </c>
      <c r="L245" t="s">
        <v>0</v>
      </c>
      <c r="M245" s="2" t="s">
        <v>225</v>
      </c>
      <c r="O245">
        <v>2</v>
      </c>
      <c r="P245" s="1" t="s">
        <v>1</v>
      </c>
      <c r="Q245">
        <v>5</v>
      </c>
      <c r="S245">
        <f t="shared" si="42"/>
        <v>0</v>
      </c>
      <c r="T245">
        <f t="shared" si="43"/>
        <v>0</v>
      </c>
      <c r="U245">
        <f t="shared" si="44"/>
        <v>1</v>
      </c>
    </row>
    <row r="246" spans="1:21" ht="12.75">
      <c r="A246" s="406">
        <v>239</v>
      </c>
      <c r="B246" s="109">
        <v>15</v>
      </c>
      <c r="C246">
        <v>15</v>
      </c>
      <c r="D246" s="122">
        <v>41077</v>
      </c>
      <c r="E246" s="2" t="s">
        <v>95</v>
      </c>
      <c r="F246" s="136" t="s">
        <v>0</v>
      </c>
      <c r="G246" s="2" t="s">
        <v>96</v>
      </c>
      <c r="H246" s="148"/>
      <c r="I246" s="2" t="s">
        <v>162</v>
      </c>
      <c r="K246" s="2" t="s">
        <v>117</v>
      </c>
      <c r="L246" t="s">
        <v>0</v>
      </c>
      <c r="M246" s="2" t="s">
        <v>124</v>
      </c>
      <c r="O246">
        <v>7</v>
      </c>
      <c r="P246" s="1" t="s">
        <v>1</v>
      </c>
      <c r="Q246">
        <v>4</v>
      </c>
      <c r="S246">
        <f t="shared" si="42"/>
        <v>1</v>
      </c>
      <c r="T246">
        <f t="shared" si="43"/>
        <v>0</v>
      </c>
      <c r="U246">
        <f t="shared" si="44"/>
        <v>0</v>
      </c>
    </row>
    <row r="247" spans="1:21" ht="12.75">
      <c r="A247" s="406">
        <v>240</v>
      </c>
      <c r="B247" s="109">
        <v>15</v>
      </c>
      <c r="C247">
        <v>16</v>
      </c>
      <c r="D247" s="122">
        <v>41077</v>
      </c>
      <c r="E247" s="2" t="s">
        <v>95</v>
      </c>
      <c r="F247" s="136" t="s">
        <v>0</v>
      </c>
      <c r="G247" s="2" t="s">
        <v>96</v>
      </c>
      <c r="H247" s="148">
        <v>0</v>
      </c>
      <c r="I247" s="2" t="s">
        <v>162</v>
      </c>
      <c r="K247" s="2" t="s">
        <v>115</v>
      </c>
      <c r="L247" t="s">
        <v>0</v>
      </c>
      <c r="M247" s="2" t="s">
        <v>121</v>
      </c>
      <c r="O247">
        <v>6</v>
      </c>
      <c r="P247" s="1" t="s">
        <v>1</v>
      </c>
      <c r="Q247">
        <v>8</v>
      </c>
      <c r="S247">
        <f t="shared" si="42"/>
        <v>0</v>
      </c>
      <c r="T247">
        <f t="shared" si="43"/>
        <v>0</v>
      </c>
      <c r="U247">
        <f t="shared" si="44"/>
        <v>1</v>
      </c>
    </row>
    <row r="248" spans="2:21" ht="12.75">
      <c r="B248" s="109"/>
      <c r="D248" s="122"/>
      <c r="E248" s="2"/>
      <c r="F248" s="136"/>
      <c r="G248" s="2"/>
      <c r="H248" s="148"/>
      <c r="I248" s="2"/>
      <c r="K248" s="2"/>
      <c r="M248" s="2"/>
      <c r="P248" s="1"/>
      <c r="S248">
        <f t="shared" si="42"/>
        <v>0</v>
      </c>
      <c r="T248">
        <f t="shared" si="43"/>
        <v>0</v>
      </c>
      <c r="U248">
        <f t="shared" si="44"/>
        <v>0</v>
      </c>
    </row>
    <row r="249" spans="2:21" ht="12.75">
      <c r="B249" s="109"/>
      <c r="D249" s="122"/>
      <c r="E249" s="2"/>
      <c r="F249" s="136"/>
      <c r="G249" s="2"/>
      <c r="H249" s="148"/>
      <c r="I249" s="2"/>
      <c r="K249" s="2"/>
      <c r="M249" s="2"/>
      <c r="P249" s="1"/>
      <c r="S249">
        <f>IF(O249&gt;Q249,1,0)</f>
        <v>0</v>
      </c>
      <c r="T249">
        <f>IF(ISNUMBER(Q249),IF(O249=Q249,1,0),0)</f>
        <v>0</v>
      </c>
      <c r="U249">
        <f>IF(O249&lt;Q249,1,0)</f>
        <v>0</v>
      </c>
    </row>
  </sheetData>
  <sheetProtection/>
  <autoFilter ref="B7:Q249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3"/>
  <dimension ref="A1:W129"/>
  <sheetViews>
    <sheetView showGridLines="0" zoomScale="79" zoomScaleNormal="79" zoomScalePageLayoutView="0" workbookViewId="0" topLeftCell="A1">
      <selection activeCell="A2" sqref="A2:W2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4.28125" style="0" bestFit="1" customWidth="1"/>
    <col min="4" max="4" width="10.8515625" style="1" bestFit="1" customWidth="1"/>
    <col min="5" max="5" width="23.140625" style="1" bestFit="1" customWidth="1"/>
    <col min="6" max="6" width="1.8515625" style="1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364" t="s">
        <v>14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6"/>
    </row>
    <row r="3" spans="1:21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3" s="94" customFormat="1" ht="12.75" customHeight="1" thickBot="1">
      <c r="A4" s="124"/>
      <c r="B4" s="90"/>
      <c r="C4" s="90"/>
      <c r="D4" s="90"/>
      <c r="E4" s="90"/>
      <c r="F4" s="90"/>
      <c r="G4" s="95" t="s">
        <v>15</v>
      </c>
      <c r="H4" s="97"/>
      <c r="I4" s="91"/>
      <c r="J4" s="92">
        <f>SUBTOTAL(9,J8:J129)</f>
        <v>210</v>
      </c>
      <c r="K4" s="92">
        <f>SUBTOTAL(9,K8:K129)</f>
        <v>60</v>
      </c>
      <c r="L4" s="92">
        <f>SUBTOTAL(9,L8:L129)</f>
        <v>210</v>
      </c>
      <c r="M4" s="92"/>
      <c r="N4" s="92"/>
      <c r="O4" s="92">
        <f>SUBTOTAL(9,O8:O129)</f>
        <v>480</v>
      </c>
      <c r="P4" s="92" t="s">
        <v>1</v>
      </c>
      <c r="Q4" s="92">
        <f>SUBTOTAL(9,Q8:Q129)</f>
        <v>480</v>
      </c>
      <c r="R4" s="92"/>
      <c r="S4" s="92">
        <f>SUBTOTAL(9,S8:S129)</f>
        <v>1827</v>
      </c>
      <c r="T4" s="92" t="s">
        <v>1</v>
      </c>
      <c r="U4" s="92">
        <f>SUBTOTAL(9,U8:U129)</f>
        <v>1827</v>
      </c>
      <c r="V4" s="92"/>
      <c r="W4" s="93">
        <f>SUBTOTAL(9,W8:W129)</f>
        <v>0</v>
      </c>
    </row>
    <row r="5" spans="1:21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3" ht="12.75">
      <c r="A6" s="150" t="s">
        <v>30</v>
      </c>
      <c r="B6" s="117" t="s">
        <v>12</v>
      </c>
      <c r="C6" s="117" t="s">
        <v>26</v>
      </c>
      <c r="D6" s="117" t="s">
        <v>2</v>
      </c>
      <c r="E6" s="114" t="s">
        <v>25</v>
      </c>
      <c r="F6" s="113" t="s">
        <v>0</v>
      </c>
      <c r="G6" s="115" t="s">
        <v>3</v>
      </c>
      <c r="H6" s="116" t="s">
        <v>16</v>
      </c>
      <c r="I6" s="116"/>
      <c r="J6" s="139" t="s">
        <v>18</v>
      </c>
      <c r="K6" s="120" t="s">
        <v>19</v>
      </c>
      <c r="L6" s="120" t="s">
        <v>20</v>
      </c>
      <c r="M6" s="118"/>
      <c r="N6" s="118"/>
      <c r="O6" s="118"/>
      <c r="P6" s="118" t="s">
        <v>7</v>
      </c>
      <c r="Q6" s="118"/>
      <c r="R6" s="118"/>
      <c r="S6" s="118"/>
      <c r="T6" s="118" t="s">
        <v>8</v>
      </c>
      <c r="U6" s="118"/>
      <c r="V6" s="118"/>
      <c r="W6" s="119" t="s">
        <v>17</v>
      </c>
    </row>
    <row r="7" ht="6.75" customHeight="1"/>
    <row r="8" spans="1:23" ht="12.75">
      <c r="A8" s="321">
        <v>1</v>
      </c>
      <c r="B8" s="121">
        <v>2</v>
      </c>
      <c r="C8" t="s">
        <v>113</v>
      </c>
      <c r="D8" s="87">
        <v>40845</v>
      </c>
      <c r="E8" s="4" t="s">
        <v>93</v>
      </c>
      <c r="F8" s="86" t="s">
        <v>0</v>
      </c>
      <c r="G8" s="4" t="s">
        <v>96</v>
      </c>
      <c r="H8" s="4" t="s">
        <v>162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23</v>
      </c>
      <c r="T8" t="s">
        <v>1</v>
      </c>
      <c r="U8">
        <v>4</v>
      </c>
      <c r="W8">
        <v>19</v>
      </c>
    </row>
    <row r="9" spans="1:23" ht="12.75">
      <c r="A9" s="321">
        <v>2</v>
      </c>
      <c r="B9" s="121">
        <v>2</v>
      </c>
      <c r="C9" t="s">
        <v>111</v>
      </c>
      <c r="D9" s="87">
        <v>40845</v>
      </c>
      <c r="E9" s="4" t="s">
        <v>93</v>
      </c>
      <c r="F9" s="86" t="s">
        <v>0</v>
      </c>
      <c r="G9" s="4" t="s">
        <v>96</v>
      </c>
      <c r="H9" s="4" t="s">
        <v>162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32</v>
      </c>
      <c r="T9" t="s">
        <v>1</v>
      </c>
      <c r="U9">
        <v>14</v>
      </c>
      <c r="W9">
        <v>18</v>
      </c>
    </row>
    <row r="10" spans="1:23" ht="12.75">
      <c r="A10" s="321">
        <v>3</v>
      </c>
      <c r="B10" s="121">
        <v>3</v>
      </c>
      <c r="C10" t="s">
        <v>108</v>
      </c>
      <c r="D10" s="87">
        <v>40873</v>
      </c>
      <c r="E10" s="4" t="s">
        <v>94</v>
      </c>
      <c r="F10" s="86" t="s">
        <v>0</v>
      </c>
      <c r="G10" s="4" t="s">
        <v>96</v>
      </c>
      <c r="H10" s="4" t="s">
        <v>162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26</v>
      </c>
      <c r="T10" t="s">
        <v>1</v>
      </c>
      <c r="U10">
        <v>8</v>
      </c>
      <c r="W10">
        <v>18</v>
      </c>
    </row>
    <row r="11" spans="1:23" ht="12.75">
      <c r="A11" s="321">
        <v>4</v>
      </c>
      <c r="B11" s="121">
        <v>14</v>
      </c>
      <c r="C11" t="s">
        <v>101</v>
      </c>
      <c r="D11" s="87">
        <v>41075</v>
      </c>
      <c r="E11" s="4" t="s">
        <v>90</v>
      </c>
      <c r="F11" s="86" t="s">
        <v>0</v>
      </c>
      <c r="G11" s="4" t="s">
        <v>96</v>
      </c>
      <c r="H11" s="4" t="s">
        <v>162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24</v>
      </c>
      <c r="T11" t="s">
        <v>1</v>
      </c>
      <c r="U11">
        <v>6</v>
      </c>
      <c r="W11">
        <v>18</v>
      </c>
    </row>
    <row r="12" spans="1:23" ht="12.75">
      <c r="A12" s="321">
        <v>5</v>
      </c>
      <c r="B12" s="121">
        <v>3</v>
      </c>
      <c r="C12" t="s">
        <v>110</v>
      </c>
      <c r="D12" s="87">
        <v>40873</v>
      </c>
      <c r="E12" s="4" t="s">
        <v>94</v>
      </c>
      <c r="F12" s="86" t="s">
        <v>0</v>
      </c>
      <c r="G12" s="4" t="s">
        <v>96</v>
      </c>
      <c r="H12" s="4" t="s">
        <v>162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26</v>
      </c>
      <c r="T12" t="s">
        <v>1</v>
      </c>
      <c r="U12">
        <v>9</v>
      </c>
      <c r="W12">
        <v>17</v>
      </c>
    </row>
    <row r="13" spans="1:23" ht="12.75">
      <c r="A13" s="321">
        <v>6</v>
      </c>
      <c r="B13" s="121">
        <v>15</v>
      </c>
      <c r="C13" t="s">
        <v>117</v>
      </c>
      <c r="D13" s="87">
        <v>41077</v>
      </c>
      <c r="E13" s="4" t="s">
        <v>95</v>
      </c>
      <c r="F13" s="86" t="s">
        <v>0</v>
      </c>
      <c r="G13" s="4" t="s">
        <v>96</v>
      </c>
      <c r="H13" s="4" t="s">
        <v>162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25</v>
      </c>
      <c r="T13" t="s">
        <v>1</v>
      </c>
      <c r="U13">
        <v>8</v>
      </c>
      <c r="W13">
        <v>17</v>
      </c>
    </row>
    <row r="14" spans="1:23" ht="12.75">
      <c r="A14" s="321">
        <v>7</v>
      </c>
      <c r="B14" s="121">
        <v>5</v>
      </c>
      <c r="C14" t="s">
        <v>109</v>
      </c>
      <c r="D14" s="87">
        <v>40923</v>
      </c>
      <c r="E14" s="4" t="s">
        <v>94</v>
      </c>
      <c r="F14" s="86" t="s">
        <v>0</v>
      </c>
      <c r="G14" s="4" t="s">
        <v>92</v>
      </c>
      <c r="H14" s="4" t="s">
        <v>162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24</v>
      </c>
      <c r="T14" t="s">
        <v>1</v>
      </c>
      <c r="U14">
        <v>7</v>
      </c>
      <c r="W14">
        <v>17</v>
      </c>
    </row>
    <row r="15" spans="1:23" ht="12.75">
      <c r="A15" s="321">
        <v>8</v>
      </c>
      <c r="B15" s="121">
        <v>4</v>
      </c>
      <c r="C15" t="s">
        <v>115</v>
      </c>
      <c r="D15" s="87">
        <v>40873</v>
      </c>
      <c r="E15" s="4" t="s">
        <v>95</v>
      </c>
      <c r="F15" s="86" t="s">
        <v>0</v>
      </c>
      <c r="G15" s="4" t="s">
        <v>92</v>
      </c>
      <c r="H15" s="4" t="s">
        <v>162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20</v>
      </c>
      <c r="T15" t="s">
        <v>1</v>
      </c>
      <c r="U15">
        <v>6</v>
      </c>
      <c r="W15">
        <v>14</v>
      </c>
    </row>
    <row r="16" spans="1:23" ht="12.75">
      <c r="A16" s="321">
        <v>9</v>
      </c>
      <c r="B16" s="121">
        <v>1</v>
      </c>
      <c r="C16" t="s">
        <v>105</v>
      </c>
      <c r="D16" s="87">
        <v>40824</v>
      </c>
      <c r="E16" s="4" t="s">
        <v>92</v>
      </c>
      <c r="F16" s="86" t="s">
        <v>0</v>
      </c>
      <c r="G16" s="4" t="s">
        <v>96</v>
      </c>
      <c r="H16" s="4" t="s">
        <v>162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20</v>
      </c>
      <c r="T16" t="s">
        <v>1</v>
      </c>
      <c r="U16">
        <v>8</v>
      </c>
      <c r="W16">
        <v>12</v>
      </c>
    </row>
    <row r="17" spans="1:23" ht="12.75">
      <c r="A17" s="321">
        <v>10</v>
      </c>
      <c r="B17" s="121">
        <v>6</v>
      </c>
      <c r="C17" t="s">
        <v>109</v>
      </c>
      <c r="D17" s="87">
        <v>40923</v>
      </c>
      <c r="E17" s="4" t="s">
        <v>94</v>
      </c>
      <c r="F17" s="86" t="s">
        <v>0</v>
      </c>
      <c r="G17" s="4" t="s">
        <v>95</v>
      </c>
      <c r="H17" s="4" t="s">
        <v>162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27</v>
      </c>
      <c r="T17" t="s">
        <v>1</v>
      </c>
      <c r="U17">
        <v>16</v>
      </c>
      <c r="W17">
        <v>11</v>
      </c>
    </row>
    <row r="18" spans="1:23" ht="12.75">
      <c r="A18" s="321">
        <v>11</v>
      </c>
      <c r="B18" s="121">
        <v>9</v>
      </c>
      <c r="C18" t="s">
        <v>109</v>
      </c>
      <c r="D18" s="87">
        <v>41013</v>
      </c>
      <c r="E18" s="4" t="s">
        <v>94</v>
      </c>
      <c r="F18" s="86" t="s">
        <v>0</v>
      </c>
      <c r="G18" s="4" t="s">
        <v>93</v>
      </c>
      <c r="H18" s="4" t="s">
        <v>162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16</v>
      </c>
      <c r="T18" t="s">
        <v>1</v>
      </c>
      <c r="U18">
        <v>5</v>
      </c>
      <c r="W18">
        <v>11</v>
      </c>
    </row>
    <row r="19" spans="1:23" ht="12.75">
      <c r="A19" s="321">
        <v>12</v>
      </c>
      <c r="B19" s="121">
        <v>14</v>
      </c>
      <c r="C19" t="s">
        <v>100</v>
      </c>
      <c r="D19" s="87">
        <v>41075</v>
      </c>
      <c r="E19" s="4" t="s">
        <v>90</v>
      </c>
      <c r="F19" s="86" t="s">
        <v>0</v>
      </c>
      <c r="G19" s="4" t="s">
        <v>96</v>
      </c>
      <c r="H19" s="4" t="s">
        <v>162</v>
      </c>
      <c r="J19">
        <v>4</v>
      </c>
      <c r="K19">
        <v>0</v>
      </c>
      <c r="L19">
        <v>0</v>
      </c>
      <c r="O19">
        <v>8</v>
      </c>
      <c r="P19" t="s">
        <v>1</v>
      </c>
      <c r="Q19">
        <v>0</v>
      </c>
      <c r="S19">
        <v>15</v>
      </c>
      <c r="T19" t="s">
        <v>1</v>
      </c>
      <c r="U19">
        <v>8</v>
      </c>
      <c r="W19">
        <v>7</v>
      </c>
    </row>
    <row r="20" spans="1:23" ht="12.75">
      <c r="A20" s="321">
        <v>13</v>
      </c>
      <c r="B20" s="121">
        <v>3</v>
      </c>
      <c r="C20" t="s">
        <v>109</v>
      </c>
      <c r="D20" s="87">
        <v>40873</v>
      </c>
      <c r="E20" s="4" t="s">
        <v>94</v>
      </c>
      <c r="F20" s="86" t="s">
        <v>0</v>
      </c>
      <c r="G20" s="4" t="s">
        <v>96</v>
      </c>
      <c r="H20" s="4" t="s">
        <v>162</v>
      </c>
      <c r="J20">
        <v>3</v>
      </c>
      <c r="K20">
        <v>1</v>
      </c>
      <c r="L20">
        <v>0</v>
      </c>
      <c r="O20">
        <v>7</v>
      </c>
      <c r="P20" t="s">
        <v>1</v>
      </c>
      <c r="Q20">
        <v>1</v>
      </c>
      <c r="S20">
        <v>28</v>
      </c>
      <c r="T20" t="s">
        <v>1</v>
      </c>
      <c r="U20">
        <v>9</v>
      </c>
      <c r="W20">
        <v>19</v>
      </c>
    </row>
    <row r="21" spans="1:23" ht="12.75">
      <c r="A21" s="321">
        <v>14</v>
      </c>
      <c r="B21" s="121">
        <v>14</v>
      </c>
      <c r="C21" t="s">
        <v>97</v>
      </c>
      <c r="D21" s="87">
        <v>41075</v>
      </c>
      <c r="E21" s="4" t="s">
        <v>90</v>
      </c>
      <c r="F21" s="86" t="s">
        <v>0</v>
      </c>
      <c r="G21" s="4" t="s">
        <v>96</v>
      </c>
      <c r="H21" s="4" t="s">
        <v>162</v>
      </c>
      <c r="J21">
        <v>3</v>
      </c>
      <c r="K21">
        <v>1</v>
      </c>
      <c r="L21">
        <v>0</v>
      </c>
      <c r="O21">
        <v>7</v>
      </c>
      <c r="P21" t="s">
        <v>1</v>
      </c>
      <c r="Q21">
        <v>1</v>
      </c>
      <c r="S21">
        <v>22</v>
      </c>
      <c r="T21" t="s">
        <v>1</v>
      </c>
      <c r="U21">
        <v>7</v>
      </c>
      <c r="W21">
        <v>15</v>
      </c>
    </row>
    <row r="22" spans="1:23" ht="12.75">
      <c r="A22" s="321">
        <v>15</v>
      </c>
      <c r="B22" s="121">
        <v>11</v>
      </c>
      <c r="C22" t="s">
        <v>100</v>
      </c>
      <c r="D22" s="87">
        <v>41041</v>
      </c>
      <c r="E22" s="4" t="s">
        <v>90</v>
      </c>
      <c r="F22" s="86" t="s">
        <v>0</v>
      </c>
      <c r="G22" s="4" t="s">
        <v>95</v>
      </c>
      <c r="H22" s="4" t="s">
        <v>162</v>
      </c>
      <c r="J22">
        <v>3</v>
      </c>
      <c r="K22">
        <v>1</v>
      </c>
      <c r="L22">
        <v>0</v>
      </c>
      <c r="O22">
        <v>7</v>
      </c>
      <c r="P22" t="s">
        <v>1</v>
      </c>
      <c r="Q22">
        <v>1</v>
      </c>
      <c r="S22">
        <v>21</v>
      </c>
      <c r="T22" t="s">
        <v>1</v>
      </c>
      <c r="U22">
        <v>10</v>
      </c>
      <c r="W22">
        <v>11</v>
      </c>
    </row>
    <row r="23" spans="1:23" ht="12.75">
      <c r="A23" s="321">
        <v>16</v>
      </c>
      <c r="B23" s="121">
        <v>13</v>
      </c>
      <c r="C23" t="s">
        <v>97</v>
      </c>
      <c r="D23" s="87">
        <v>41070</v>
      </c>
      <c r="E23" s="4" t="s">
        <v>90</v>
      </c>
      <c r="F23" s="86" t="s">
        <v>0</v>
      </c>
      <c r="G23" s="4" t="s">
        <v>92</v>
      </c>
      <c r="H23" s="4" t="s">
        <v>162</v>
      </c>
      <c r="J23">
        <v>3</v>
      </c>
      <c r="K23">
        <v>1</v>
      </c>
      <c r="L23">
        <v>0</v>
      </c>
      <c r="O23">
        <v>7</v>
      </c>
      <c r="P23" t="s">
        <v>1</v>
      </c>
      <c r="Q23">
        <v>1</v>
      </c>
      <c r="S23">
        <v>16</v>
      </c>
      <c r="T23" t="s">
        <v>1</v>
      </c>
      <c r="U23">
        <v>7</v>
      </c>
      <c r="W23">
        <v>9</v>
      </c>
    </row>
    <row r="24" spans="1:23" ht="12.75">
      <c r="A24" s="321">
        <v>17</v>
      </c>
      <c r="B24" s="121">
        <v>2</v>
      </c>
      <c r="C24" t="s">
        <v>114</v>
      </c>
      <c r="D24" s="87">
        <v>40845</v>
      </c>
      <c r="E24" s="4" t="s">
        <v>93</v>
      </c>
      <c r="F24" s="86" t="s">
        <v>0</v>
      </c>
      <c r="G24" s="4" t="s">
        <v>96</v>
      </c>
      <c r="H24" s="4" t="s">
        <v>162</v>
      </c>
      <c r="J24">
        <v>3</v>
      </c>
      <c r="K24">
        <v>1</v>
      </c>
      <c r="L24">
        <v>0</v>
      </c>
      <c r="O24">
        <v>7</v>
      </c>
      <c r="P24" t="s">
        <v>1</v>
      </c>
      <c r="Q24">
        <v>1</v>
      </c>
      <c r="S24">
        <v>20</v>
      </c>
      <c r="T24" t="s">
        <v>1</v>
      </c>
      <c r="U24">
        <v>12</v>
      </c>
      <c r="W24">
        <v>8</v>
      </c>
    </row>
    <row r="25" spans="1:23" ht="12.75">
      <c r="A25" s="321">
        <v>18</v>
      </c>
      <c r="B25" s="121">
        <v>8</v>
      </c>
      <c r="C25" t="s">
        <v>114</v>
      </c>
      <c r="D25" s="87">
        <v>40992</v>
      </c>
      <c r="E25" s="4" t="s">
        <v>93</v>
      </c>
      <c r="F25" s="86" t="s">
        <v>0</v>
      </c>
      <c r="G25" s="4" t="s">
        <v>92</v>
      </c>
      <c r="H25" s="4" t="s">
        <v>162</v>
      </c>
      <c r="J25">
        <v>3</v>
      </c>
      <c r="K25">
        <v>1</v>
      </c>
      <c r="L25">
        <v>0</v>
      </c>
      <c r="O25">
        <v>7</v>
      </c>
      <c r="P25" t="s">
        <v>1</v>
      </c>
      <c r="Q25">
        <v>1</v>
      </c>
      <c r="S25">
        <v>19</v>
      </c>
      <c r="T25" t="s">
        <v>1</v>
      </c>
      <c r="U25">
        <v>11</v>
      </c>
      <c r="W25">
        <v>8</v>
      </c>
    </row>
    <row r="26" spans="1:23" ht="12.75">
      <c r="A26" s="321">
        <v>19</v>
      </c>
      <c r="B26" s="121">
        <v>12</v>
      </c>
      <c r="C26" t="s">
        <v>116</v>
      </c>
      <c r="D26" s="87">
        <v>41042</v>
      </c>
      <c r="E26" s="4" t="s">
        <v>95</v>
      </c>
      <c r="F26" s="86" t="s">
        <v>0</v>
      </c>
      <c r="G26" s="4" t="s">
        <v>93</v>
      </c>
      <c r="H26" s="4" t="s">
        <v>162</v>
      </c>
      <c r="J26">
        <v>3</v>
      </c>
      <c r="K26">
        <v>1</v>
      </c>
      <c r="L26">
        <v>0</v>
      </c>
      <c r="O26">
        <v>7</v>
      </c>
      <c r="P26" t="s">
        <v>1</v>
      </c>
      <c r="Q26">
        <v>1</v>
      </c>
      <c r="S26">
        <v>13</v>
      </c>
      <c r="T26" t="s">
        <v>1</v>
      </c>
      <c r="U26">
        <v>5</v>
      </c>
      <c r="W26">
        <v>8</v>
      </c>
    </row>
    <row r="27" spans="1:23" ht="12.75">
      <c r="A27" s="321">
        <v>20</v>
      </c>
      <c r="B27" s="121">
        <v>5</v>
      </c>
      <c r="C27" t="s">
        <v>110</v>
      </c>
      <c r="D27" s="87">
        <v>40923</v>
      </c>
      <c r="E27" s="4" t="s">
        <v>94</v>
      </c>
      <c r="F27" s="86" t="s">
        <v>0</v>
      </c>
      <c r="G27" s="4" t="s">
        <v>92</v>
      </c>
      <c r="H27" s="4" t="s">
        <v>162</v>
      </c>
      <c r="J27">
        <v>3</v>
      </c>
      <c r="K27">
        <v>1</v>
      </c>
      <c r="L27">
        <v>0</v>
      </c>
      <c r="O27">
        <v>7</v>
      </c>
      <c r="P27" t="s">
        <v>1</v>
      </c>
      <c r="Q27">
        <v>1</v>
      </c>
      <c r="S27">
        <v>25</v>
      </c>
      <c r="T27" t="s">
        <v>1</v>
      </c>
      <c r="U27">
        <v>18</v>
      </c>
      <c r="W27">
        <v>7</v>
      </c>
    </row>
    <row r="28" spans="1:23" ht="12.75">
      <c r="A28" s="321">
        <v>21</v>
      </c>
      <c r="B28" s="121">
        <v>8</v>
      </c>
      <c r="C28" t="s">
        <v>112</v>
      </c>
      <c r="D28" s="87">
        <v>40992</v>
      </c>
      <c r="E28" s="4" t="s">
        <v>93</v>
      </c>
      <c r="F28" s="86" t="s">
        <v>0</v>
      </c>
      <c r="G28" s="4" t="s">
        <v>92</v>
      </c>
      <c r="H28" s="4" t="s">
        <v>162</v>
      </c>
      <c r="J28">
        <v>3</v>
      </c>
      <c r="K28">
        <v>1</v>
      </c>
      <c r="L28">
        <v>0</v>
      </c>
      <c r="O28">
        <v>7</v>
      </c>
      <c r="P28" t="s">
        <v>1</v>
      </c>
      <c r="Q28">
        <v>1</v>
      </c>
      <c r="S28">
        <v>17</v>
      </c>
      <c r="T28" t="s">
        <v>1</v>
      </c>
      <c r="U28">
        <v>10</v>
      </c>
      <c r="W28">
        <v>7</v>
      </c>
    </row>
    <row r="29" spans="1:23" ht="12.75">
      <c r="A29" s="321">
        <v>22</v>
      </c>
      <c r="B29" s="121">
        <v>11</v>
      </c>
      <c r="C29" t="s">
        <v>98</v>
      </c>
      <c r="D29" s="87">
        <v>41041</v>
      </c>
      <c r="E29" s="4" t="s">
        <v>90</v>
      </c>
      <c r="F29" s="86" t="s">
        <v>0</v>
      </c>
      <c r="G29" s="4" t="s">
        <v>95</v>
      </c>
      <c r="H29" s="4" t="s">
        <v>162</v>
      </c>
      <c r="J29">
        <v>3</v>
      </c>
      <c r="K29">
        <v>1</v>
      </c>
      <c r="L29">
        <v>0</v>
      </c>
      <c r="O29">
        <v>7</v>
      </c>
      <c r="P29" t="s">
        <v>1</v>
      </c>
      <c r="Q29">
        <v>1</v>
      </c>
      <c r="S29">
        <v>17</v>
      </c>
      <c r="T29" t="s">
        <v>1</v>
      </c>
      <c r="U29">
        <v>11</v>
      </c>
      <c r="W29">
        <v>6</v>
      </c>
    </row>
    <row r="30" spans="1:23" ht="12.75">
      <c r="A30" s="321">
        <v>23</v>
      </c>
      <c r="B30" s="121">
        <v>13</v>
      </c>
      <c r="C30" t="s">
        <v>99</v>
      </c>
      <c r="D30" s="87">
        <v>41070</v>
      </c>
      <c r="E30" s="4" t="s">
        <v>90</v>
      </c>
      <c r="F30" s="86" t="s">
        <v>0</v>
      </c>
      <c r="G30" s="4" t="s">
        <v>92</v>
      </c>
      <c r="H30" s="4" t="s">
        <v>162</v>
      </c>
      <c r="J30">
        <v>3</v>
      </c>
      <c r="K30">
        <v>1</v>
      </c>
      <c r="L30">
        <v>0</v>
      </c>
      <c r="O30">
        <v>7</v>
      </c>
      <c r="P30" t="s">
        <v>1</v>
      </c>
      <c r="Q30">
        <v>1</v>
      </c>
      <c r="S30">
        <v>18</v>
      </c>
      <c r="T30" t="s">
        <v>1</v>
      </c>
      <c r="U30">
        <v>13</v>
      </c>
      <c r="W30">
        <v>5</v>
      </c>
    </row>
    <row r="31" spans="1:23" ht="12.75">
      <c r="A31" s="321">
        <v>24</v>
      </c>
      <c r="B31" s="121">
        <v>15</v>
      </c>
      <c r="C31" t="s">
        <v>115</v>
      </c>
      <c r="D31" s="87">
        <v>41077</v>
      </c>
      <c r="E31" s="4" t="s">
        <v>95</v>
      </c>
      <c r="F31" s="86" t="s">
        <v>0</v>
      </c>
      <c r="G31" s="4" t="s">
        <v>96</v>
      </c>
      <c r="H31" s="4" t="s">
        <v>162</v>
      </c>
      <c r="J31">
        <v>3</v>
      </c>
      <c r="K31">
        <v>0</v>
      </c>
      <c r="L31">
        <v>1</v>
      </c>
      <c r="O31">
        <v>6</v>
      </c>
      <c r="P31" t="s">
        <v>1</v>
      </c>
      <c r="Q31">
        <v>2</v>
      </c>
      <c r="S31">
        <v>26</v>
      </c>
      <c r="T31" t="s">
        <v>1</v>
      </c>
      <c r="U31">
        <v>11</v>
      </c>
      <c r="W31">
        <v>15</v>
      </c>
    </row>
    <row r="32" spans="1:23" ht="12.75">
      <c r="A32" s="321">
        <v>25</v>
      </c>
      <c r="B32" s="121">
        <v>8</v>
      </c>
      <c r="C32" t="s">
        <v>111</v>
      </c>
      <c r="D32" s="87">
        <v>40992</v>
      </c>
      <c r="E32" s="4" t="s">
        <v>93</v>
      </c>
      <c r="F32" s="86" t="s">
        <v>0</v>
      </c>
      <c r="G32" s="4" t="s">
        <v>92</v>
      </c>
      <c r="H32" s="4" t="s">
        <v>162</v>
      </c>
      <c r="J32">
        <v>3</v>
      </c>
      <c r="K32">
        <v>0</v>
      </c>
      <c r="L32">
        <v>1</v>
      </c>
      <c r="O32">
        <v>6</v>
      </c>
      <c r="P32" t="s">
        <v>1</v>
      </c>
      <c r="Q32">
        <v>2</v>
      </c>
      <c r="S32">
        <v>24</v>
      </c>
      <c r="T32" t="s">
        <v>1</v>
      </c>
      <c r="U32">
        <v>10</v>
      </c>
      <c r="W32">
        <v>14</v>
      </c>
    </row>
    <row r="33" spans="1:23" ht="12.75">
      <c r="A33" s="321">
        <v>26</v>
      </c>
      <c r="B33" s="121">
        <v>2</v>
      </c>
      <c r="C33" t="s">
        <v>112</v>
      </c>
      <c r="D33" s="87">
        <v>40845</v>
      </c>
      <c r="E33" s="4" t="s">
        <v>93</v>
      </c>
      <c r="F33" s="86" t="s">
        <v>0</v>
      </c>
      <c r="G33" s="4" t="s">
        <v>96</v>
      </c>
      <c r="H33" s="4" t="s">
        <v>162</v>
      </c>
      <c r="J33">
        <v>3</v>
      </c>
      <c r="K33">
        <v>0</v>
      </c>
      <c r="L33">
        <v>1</v>
      </c>
      <c r="O33">
        <v>6</v>
      </c>
      <c r="P33" t="s">
        <v>1</v>
      </c>
      <c r="Q33">
        <v>2</v>
      </c>
      <c r="S33">
        <v>20</v>
      </c>
      <c r="T33" t="s">
        <v>1</v>
      </c>
      <c r="U33">
        <v>9</v>
      </c>
      <c r="W33">
        <v>11</v>
      </c>
    </row>
    <row r="34" spans="1:23" ht="12.75">
      <c r="A34" s="321">
        <v>27</v>
      </c>
      <c r="B34" s="121">
        <v>1</v>
      </c>
      <c r="C34" t="s">
        <v>103</v>
      </c>
      <c r="D34" s="87">
        <v>40824</v>
      </c>
      <c r="E34" s="4" t="s">
        <v>92</v>
      </c>
      <c r="F34" s="86" t="s">
        <v>0</v>
      </c>
      <c r="G34" s="4" t="s">
        <v>96</v>
      </c>
      <c r="H34" s="4" t="s">
        <v>162</v>
      </c>
      <c r="J34">
        <v>3</v>
      </c>
      <c r="K34">
        <v>0</v>
      </c>
      <c r="L34">
        <v>1</v>
      </c>
      <c r="O34">
        <v>6</v>
      </c>
      <c r="P34" t="s">
        <v>1</v>
      </c>
      <c r="Q34">
        <v>2</v>
      </c>
      <c r="S34">
        <v>23</v>
      </c>
      <c r="T34" t="s">
        <v>1</v>
      </c>
      <c r="U34">
        <v>15</v>
      </c>
      <c r="W34">
        <v>8</v>
      </c>
    </row>
    <row r="35" spans="1:23" ht="12.75">
      <c r="A35" s="321">
        <v>28</v>
      </c>
      <c r="B35" s="121">
        <v>9</v>
      </c>
      <c r="C35" t="s">
        <v>107</v>
      </c>
      <c r="D35" s="87">
        <v>41013</v>
      </c>
      <c r="E35" s="4" t="s">
        <v>94</v>
      </c>
      <c r="F35" s="86" t="s">
        <v>0</v>
      </c>
      <c r="G35" s="4" t="s">
        <v>93</v>
      </c>
      <c r="H35" s="4" t="s">
        <v>162</v>
      </c>
      <c r="J35">
        <v>2</v>
      </c>
      <c r="K35">
        <v>2</v>
      </c>
      <c r="L35">
        <v>0</v>
      </c>
      <c r="O35">
        <v>6</v>
      </c>
      <c r="P35" t="s">
        <v>1</v>
      </c>
      <c r="Q35">
        <v>2</v>
      </c>
      <c r="S35">
        <v>20</v>
      </c>
      <c r="T35" t="s">
        <v>1</v>
      </c>
      <c r="U35">
        <v>13</v>
      </c>
      <c r="W35">
        <v>7</v>
      </c>
    </row>
    <row r="36" spans="1:23" ht="12.75">
      <c r="A36" s="321">
        <v>29</v>
      </c>
      <c r="B36" s="121">
        <v>6</v>
      </c>
      <c r="C36" t="s">
        <v>117</v>
      </c>
      <c r="D36" s="87">
        <v>40923</v>
      </c>
      <c r="E36" s="4" t="s">
        <v>95</v>
      </c>
      <c r="F36" s="86" t="s">
        <v>0</v>
      </c>
      <c r="G36" s="4" t="s">
        <v>94</v>
      </c>
      <c r="H36" s="4" t="s">
        <v>162</v>
      </c>
      <c r="J36">
        <v>3</v>
      </c>
      <c r="K36">
        <v>0</v>
      </c>
      <c r="L36">
        <v>1</v>
      </c>
      <c r="O36">
        <v>6</v>
      </c>
      <c r="P36" t="s">
        <v>1</v>
      </c>
      <c r="Q36">
        <v>2</v>
      </c>
      <c r="S36">
        <v>19</v>
      </c>
      <c r="T36" t="s">
        <v>1</v>
      </c>
      <c r="U36">
        <v>12</v>
      </c>
      <c r="W36">
        <v>7</v>
      </c>
    </row>
    <row r="37" spans="1:23" ht="12.75">
      <c r="A37" s="321">
        <v>30</v>
      </c>
      <c r="B37" s="121">
        <v>4</v>
      </c>
      <c r="C37" t="s">
        <v>117</v>
      </c>
      <c r="D37" s="87">
        <v>40873</v>
      </c>
      <c r="E37" s="4" t="s">
        <v>95</v>
      </c>
      <c r="F37" s="86" t="s">
        <v>0</v>
      </c>
      <c r="G37" s="4" t="s">
        <v>92</v>
      </c>
      <c r="H37" s="4" t="s">
        <v>162</v>
      </c>
      <c r="J37">
        <v>2</v>
      </c>
      <c r="K37">
        <v>2</v>
      </c>
      <c r="L37">
        <v>0</v>
      </c>
      <c r="O37">
        <v>6</v>
      </c>
      <c r="P37" t="s">
        <v>1</v>
      </c>
      <c r="Q37">
        <v>2</v>
      </c>
      <c r="S37">
        <v>21</v>
      </c>
      <c r="T37" t="s">
        <v>1</v>
      </c>
      <c r="U37">
        <v>15</v>
      </c>
      <c r="W37">
        <v>6</v>
      </c>
    </row>
    <row r="38" spans="1:23" ht="12.75">
      <c r="A38" s="321">
        <v>31</v>
      </c>
      <c r="B38" s="121">
        <v>6</v>
      </c>
      <c r="C38" t="s">
        <v>110</v>
      </c>
      <c r="D38" s="87">
        <v>40923</v>
      </c>
      <c r="E38" s="4" t="s">
        <v>94</v>
      </c>
      <c r="F38" s="86" t="s">
        <v>0</v>
      </c>
      <c r="G38" s="4" t="s">
        <v>95</v>
      </c>
      <c r="H38" s="4" t="s">
        <v>162</v>
      </c>
      <c r="J38">
        <v>3</v>
      </c>
      <c r="K38">
        <v>0</v>
      </c>
      <c r="L38">
        <v>1</v>
      </c>
      <c r="O38">
        <v>6</v>
      </c>
      <c r="P38" t="s">
        <v>1</v>
      </c>
      <c r="Q38">
        <v>2</v>
      </c>
      <c r="S38">
        <v>18</v>
      </c>
      <c r="T38" t="s">
        <v>1</v>
      </c>
      <c r="U38">
        <v>12</v>
      </c>
      <c r="W38">
        <v>6</v>
      </c>
    </row>
    <row r="39" spans="1:23" ht="12.75">
      <c r="A39" s="321">
        <v>32</v>
      </c>
      <c r="B39" s="121">
        <v>13</v>
      </c>
      <c r="C39" t="s">
        <v>100</v>
      </c>
      <c r="D39" s="87">
        <v>41070</v>
      </c>
      <c r="E39" s="4" t="s">
        <v>90</v>
      </c>
      <c r="F39" s="86" t="s">
        <v>0</v>
      </c>
      <c r="G39" s="4" t="s">
        <v>92</v>
      </c>
      <c r="H39" s="4" t="s">
        <v>162</v>
      </c>
      <c r="J39">
        <v>3</v>
      </c>
      <c r="K39">
        <v>0</v>
      </c>
      <c r="L39">
        <v>1</v>
      </c>
      <c r="O39">
        <v>6</v>
      </c>
      <c r="P39" t="s">
        <v>1</v>
      </c>
      <c r="Q39">
        <v>2</v>
      </c>
      <c r="S39">
        <v>25</v>
      </c>
      <c r="T39" t="s">
        <v>1</v>
      </c>
      <c r="U39">
        <v>20</v>
      </c>
      <c r="W39">
        <v>5</v>
      </c>
    </row>
    <row r="40" spans="1:23" ht="12.75">
      <c r="A40" s="321">
        <v>33</v>
      </c>
      <c r="B40" s="121">
        <v>4</v>
      </c>
      <c r="C40" t="s">
        <v>116</v>
      </c>
      <c r="D40" s="87">
        <v>40873</v>
      </c>
      <c r="E40" s="4" t="s">
        <v>95</v>
      </c>
      <c r="F40" s="86" t="s">
        <v>0</v>
      </c>
      <c r="G40" s="4" t="s">
        <v>92</v>
      </c>
      <c r="H40" s="4" t="s">
        <v>162</v>
      </c>
      <c r="J40">
        <v>3</v>
      </c>
      <c r="K40">
        <v>0</v>
      </c>
      <c r="L40">
        <v>1</v>
      </c>
      <c r="O40">
        <v>6</v>
      </c>
      <c r="P40" t="s">
        <v>1</v>
      </c>
      <c r="Q40">
        <v>2</v>
      </c>
      <c r="S40">
        <v>15</v>
      </c>
      <c r="T40" t="s">
        <v>1</v>
      </c>
      <c r="U40">
        <v>11</v>
      </c>
      <c r="W40">
        <v>4</v>
      </c>
    </row>
    <row r="41" spans="1:23" ht="12.75">
      <c r="A41" s="321">
        <v>34</v>
      </c>
      <c r="B41" s="121">
        <v>13</v>
      </c>
      <c r="C41" t="s">
        <v>98</v>
      </c>
      <c r="D41" s="87">
        <v>41070</v>
      </c>
      <c r="E41" s="4" t="s">
        <v>90</v>
      </c>
      <c r="F41" s="86" t="s">
        <v>0</v>
      </c>
      <c r="G41" s="4" t="s">
        <v>92</v>
      </c>
      <c r="H41" s="4" t="s">
        <v>162</v>
      </c>
      <c r="J41">
        <v>3</v>
      </c>
      <c r="K41">
        <v>0</v>
      </c>
      <c r="L41">
        <v>1</v>
      </c>
      <c r="O41">
        <v>6</v>
      </c>
      <c r="P41" t="s">
        <v>1</v>
      </c>
      <c r="Q41">
        <v>2</v>
      </c>
      <c r="S41">
        <v>13</v>
      </c>
      <c r="T41" t="s">
        <v>1</v>
      </c>
      <c r="U41">
        <v>9</v>
      </c>
      <c r="W41">
        <v>4</v>
      </c>
    </row>
    <row r="42" spans="1:23" ht="12.75">
      <c r="A42" s="321">
        <v>35</v>
      </c>
      <c r="B42" s="121">
        <v>3</v>
      </c>
      <c r="C42" t="s">
        <v>107</v>
      </c>
      <c r="D42" s="87">
        <v>40873</v>
      </c>
      <c r="E42" s="4" t="s">
        <v>94</v>
      </c>
      <c r="F42" s="86" t="s">
        <v>0</v>
      </c>
      <c r="G42" s="4" t="s">
        <v>96</v>
      </c>
      <c r="H42" s="4" t="s">
        <v>162</v>
      </c>
      <c r="J42">
        <v>3</v>
      </c>
      <c r="K42">
        <v>0</v>
      </c>
      <c r="L42">
        <v>1</v>
      </c>
      <c r="O42">
        <v>6</v>
      </c>
      <c r="P42" t="s">
        <v>1</v>
      </c>
      <c r="Q42">
        <v>2</v>
      </c>
      <c r="S42">
        <v>13</v>
      </c>
      <c r="T42" t="s">
        <v>1</v>
      </c>
      <c r="U42">
        <v>9</v>
      </c>
      <c r="W42">
        <v>4</v>
      </c>
    </row>
    <row r="43" spans="1:23" ht="12.75">
      <c r="A43" s="321">
        <v>36</v>
      </c>
      <c r="B43" s="121">
        <v>11</v>
      </c>
      <c r="C43" t="s">
        <v>115</v>
      </c>
      <c r="D43" s="87">
        <v>41041</v>
      </c>
      <c r="E43" s="4" t="s">
        <v>95</v>
      </c>
      <c r="F43" s="86" t="s">
        <v>0</v>
      </c>
      <c r="G43" s="4" t="s">
        <v>90</v>
      </c>
      <c r="H43" s="4" t="s">
        <v>162</v>
      </c>
      <c r="J43">
        <v>2</v>
      </c>
      <c r="K43">
        <v>2</v>
      </c>
      <c r="L43">
        <v>0</v>
      </c>
      <c r="O43">
        <v>6</v>
      </c>
      <c r="P43" t="s">
        <v>1</v>
      </c>
      <c r="Q43">
        <v>2</v>
      </c>
      <c r="S43">
        <v>17</v>
      </c>
      <c r="T43" t="s">
        <v>1</v>
      </c>
      <c r="U43">
        <v>14</v>
      </c>
      <c r="W43">
        <v>3</v>
      </c>
    </row>
    <row r="44" spans="1:23" ht="12.75">
      <c r="A44" s="321">
        <v>37</v>
      </c>
      <c r="B44" s="121">
        <v>10</v>
      </c>
      <c r="C44" t="s">
        <v>110</v>
      </c>
      <c r="D44" s="87">
        <v>41041</v>
      </c>
      <c r="E44" s="4" t="s">
        <v>94</v>
      </c>
      <c r="F44" s="86" t="s">
        <v>0</v>
      </c>
      <c r="G44" s="4" t="s">
        <v>90</v>
      </c>
      <c r="H44" s="4" t="s">
        <v>162</v>
      </c>
      <c r="J44">
        <v>3</v>
      </c>
      <c r="K44">
        <v>0</v>
      </c>
      <c r="L44">
        <v>1</v>
      </c>
      <c r="O44">
        <v>6</v>
      </c>
      <c r="P44" t="s">
        <v>1</v>
      </c>
      <c r="Q44">
        <v>2</v>
      </c>
      <c r="S44">
        <v>13</v>
      </c>
      <c r="T44" t="s">
        <v>1</v>
      </c>
      <c r="U44">
        <v>10</v>
      </c>
      <c r="W44">
        <v>3</v>
      </c>
    </row>
    <row r="45" spans="1:23" ht="12.75">
      <c r="A45" s="321">
        <v>38</v>
      </c>
      <c r="B45" s="121">
        <v>1</v>
      </c>
      <c r="C45" t="s">
        <v>124</v>
      </c>
      <c r="D45" s="87">
        <v>40824</v>
      </c>
      <c r="E45" s="4" t="s">
        <v>96</v>
      </c>
      <c r="F45" s="86" t="s">
        <v>0</v>
      </c>
      <c r="G45" s="4" t="s">
        <v>92</v>
      </c>
      <c r="H45" s="4" t="s">
        <v>162</v>
      </c>
      <c r="J45">
        <v>3</v>
      </c>
      <c r="K45">
        <v>0</v>
      </c>
      <c r="L45">
        <v>1</v>
      </c>
      <c r="O45">
        <v>6</v>
      </c>
      <c r="P45" t="s">
        <v>1</v>
      </c>
      <c r="Q45">
        <v>2</v>
      </c>
      <c r="S45">
        <v>20</v>
      </c>
      <c r="T45" t="s">
        <v>1</v>
      </c>
      <c r="U45">
        <v>18</v>
      </c>
      <c r="W45">
        <v>2</v>
      </c>
    </row>
    <row r="46" spans="1:23" ht="12.75">
      <c r="A46" s="321">
        <v>39</v>
      </c>
      <c r="B46" s="121">
        <v>15</v>
      </c>
      <c r="C46" t="s">
        <v>118</v>
      </c>
      <c r="D46" s="87">
        <v>41077</v>
      </c>
      <c r="E46" s="4" t="s">
        <v>95</v>
      </c>
      <c r="F46" s="86" t="s">
        <v>0</v>
      </c>
      <c r="G46" s="4" t="s">
        <v>96</v>
      </c>
      <c r="H46" s="4" t="s">
        <v>162</v>
      </c>
      <c r="J46">
        <v>3</v>
      </c>
      <c r="K46">
        <v>0</v>
      </c>
      <c r="L46">
        <v>1</v>
      </c>
      <c r="O46">
        <v>6</v>
      </c>
      <c r="P46" t="s">
        <v>1</v>
      </c>
      <c r="Q46">
        <v>2</v>
      </c>
      <c r="S46">
        <v>17</v>
      </c>
      <c r="T46" t="s">
        <v>1</v>
      </c>
      <c r="U46">
        <v>15</v>
      </c>
      <c r="W46">
        <v>2</v>
      </c>
    </row>
    <row r="47" spans="1:23" ht="12.75">
      <c r="A47" s="321">
        <v>40</v>
      </c>
      <c r="B47" s="121">
        <v>7</v>
      </c>
      <c r="C47" t="s">
        <v>98</v>
      </c>
      <c r="D47" s="87">
        <v>40937</v>
      </c>
      <c r="E47" s="4" t="s">
        <v>90</v>
      </c>
      <c r="F47" s="86" t="s">
        <v>0</v>
      </c>
      <c r="G47" s="4" t="s">
        <v>93</v>
      </c>
      <c r="H47" s="4" t="s">
        <v>162</v>
      </c>
      <c r="J47">
        <v>2</v>
      </c>
      <c r="K47">
        <v>2</v>
      </c>
      <c r="L47">
        <v>0</v>
      </c>
      <c r="O47">
        <v>6</v>
      </c>
      <c r="P47" t="s">
        <v>1</v>
      </c>
      <c r="Q47">
        <v>2</v>
      </c>
      <c r="S47">
        <v>17</v>
      </c>
      <c r="T47" t="s">
        <v>1</v>
      </c>
      <c r="U47">
        <v>15</v>
      </c>
      <c r="W47">
        <v>2</v>
      </c>
    </row>
    <row r="48" spans="1:23" ht="12.75">
      <c r="A48" s="321">
        <v>41</v>
      </c>
      <c r="B48" s="121">
        <v>8</v>
      </c>
      <c r="C48" t="s">
        <v>103</v>
      </c>
      <c r="D48" s="87">
        <v>40992</v>
      </c>
      <c r="E48" s="4" t="s">
        <v>92</v>
      </c>
      <c r="F48" s="86" t="s">
        <v>0</v>
      </c>
      <c r="G48" s="4" t="s">
        <v>93</v>
      </c>
      <c r="H48" s="4" t="s">
        <v>162</v>
      </c>
      <c r="J48">
        <v>2</v>
      </c>
      <c r="K48">
        <v>2</v>
      </c>
      <c r="L48">
        <v>0</v>
      </c>
      <c r="O48">
        <v>6</v>
      </c>
      <c r="P48" t="s">
        <v>1</v>
      </c>
      <c r="Q48">
        <v>2</v>
      </c>
      <c r="S48">
        <v>12</v>
      </c>
      <c r="T48" t="s">
        <v>1</v>
      </c>
      <c r="U48">
        <v>10</v>
      </c>
      <c r="W48">
        <v>2</v>
      </c>
    </row>
    <row r="49" spans="1:23" ht="12.75">
      <c r="A49" s="321">
        <v>42</v>
      </c>
      <c r="B49" s="121">
        <v>12</v>
      </c>
      <c r="C49" t="s">
        <v>114</v>
      </c>
      <c r="D49" s="87">
        <v>41042</v>
      </c>
      <c r="E49" s="4" t="s">
        <v>93</v>
      </c>
      <c r="F49" s="86" t="s">
        <v>0</v>
      </c>
      <c r="G49" s="4" t="s">
        <v>95</v>
      </c>
      <c r="H49" s="4" t="s">
        <v>162</v>
      </c>
      <c r="J49">
        <v>3</v>
      </c>
      <c r="K49">
        <v>0</v>
      </c>
      <c r="L49">
        <v>1</v>
      </c>
      <c r="O49">
        <v>6</v>
      </c>
      <c r="P49" t="s">
        <v>1</v>
      </c>
      <c r="Q49">
        <v>2</v>
      </c>
      <c r="S49">
        <v>11</v>
      </c>
      <c r="T49" t="s">
        <v>1</v>
      </c>
      <c r="U49">
        <v>9</v>
      </c>
      <c r="W49">
        <v>2</v>
      </c>
    </row>
    <row r="50" spans="1:23" ht="12.75">
      <c r="A50" s="321">
        <v>43</v>
      </c>
      <c r="B50" s="121">
        <v>10</v>
      </c>
      <c r="C50" t="s">
        <v>97</v>
      </c>
      <c r="D50" s="87">
        <v>41041</v>
      </c>
      <c r="E50" s="4" t="s">
        <v>90</v>
      </c>
      <c r="F50" s="86" t="s">
        <v>0</v>
      </c>
      <c r="G50" s="4" t="s">
        <v>94</v>
      </c>
      <c r="H50" s="4" t="s">
        <v>162</v>
      </c>
      <c r="J50">
        <v>2</v>
      </c>
      <c r="K50">
        <v>1</v>
      </c>
      <c r="L50">
        <v>1</v>
      </c>
      <c r="O50">
        <v>5</v>
      </c>
      <c r="P50" t="s">
        <v>1</v>
      </c>
      <c r="Q50">
        <v>3</v>
      </c>
      <c r="S50">
        <v>20</v>
      </c>
      <c r="T50" t="s">
        <v>1</v>
      </c>
      <c r="U50">
        <v>13</v>
      </c>
      <c r="W50">
        <v>7</v>
      </c>
    </row>
    <row r="51" spans="1:23" ht="12.75">
      <c r="A51" s="321">
        <v>44</v>
      </c>
      <c r="B51" s="121">
        <v>4</v>
      </c>
      <c r="C51" t="s">
        <v>104</v>
      </c>
      <c r="D51" s="87">
        <v>40873</v>
      </c>
      <c r="E51" s="4" t="s">
        <v>92</v>
      </c>
      <c r="F51" s="86" t="s">
        <v>0</v>
      </c>
      <c r="G51" s="4" t="s">
        <v>95</v>
      </c>
      <c r="H51" s="4" t="s">
        <v>162</v>
      </c>
      <c r="J51">
        <v>2</v>
      </c>
      <c r="K51">
        <v>1</v>
      </c>
      <c r="L51">
        <v>1</v>
      </c>
      <c r="O51">
        <v>5</v>
      </c>
      <c r="P51" t="s">
        <v>1</v>
      </c>
      <c r="Q51">
        <v>3</v>
      </c>
      <c r="S51">
        <v>21</v>
      </c>
      <c r="T51" t="s">
        <v>1</v>
      </c>
      <c r="U51">
        <v>16</v>
      </c>
      <c r="W51">
        <v>5</v>
      </c>
    </row>
    <row r="52" spans="1:23" ht="12.75">
      <c r="A52" s="321">
        <v>45</v>
      </c>
      <c r="B52" s="121">
        <v>12</v>
      </c>
      <c r="C52" t="s">
        <v>113</v>
      </c>
      <c r="D52" s="87">
        <v>41042</v>
      </c>
      <c r="E52" s="4" t="s">
        <v>93</v>
      </c>
      <c r="F52" s="86" t="s">
        <v>0</v>
      </c>
      <c r="G52" s="4" t="s">
        <v>95</v>
      </c>
      <c r="H52" s="4" t="s">
        <v>162</v>
      </c>
      <c r="J52">
        <v>2</v>
      </c>
      <c r="K52">
        <v>1</v>
      </c>
      <c r="L52">
        <v>1</v>
      </c>
      <c r="O52">
        <v>5</v>
      </c>
      <c r="P52" t="s">
        <v>1</v>
      </c>
      <c r="Q52">
        <v>3</v>
      </c>
      <c r="S52">
        <v>16</v>
      </c>
      <c r="T52" t="s">
        <v>1</v>
      </c>
      <c r="U52">
        <v>11</v>
      </c>
      <c r="W52">
        <v>5</v>
      </c>
    </row>
    <row r="53" spans="1:23" ht="12.75">
      <c r="A53" s="321">
        <v>46</v>
      </c>
      <c r="B53" s="121">
        <v>12</v>
      </c>
      <c r="C53" t="s">
        <v>111</v>
      </c>
      <c r="D53" s="87">
        <v>41042</v>
      </c>
      <c r="E53" s="4" t="s">
        <v>93</v>
      </c>
      <c r="F53" s="86" t="s">
        <v>0</v>
      </c>
      <c r="G53" s="4" t="s">
        <v>95</v>
      </c>
      <c r="H53" s="4" t="s">
        <v>162</v>
      </c>
      <c r="J53">
        <v>2</v>
      </c>
      <c r="K53">
        <v>1</v>
      </c>
      <c r="L53">
        <v>1</v>
      </c>
      <c r="O53">
        <v>5</v>
      </c>
      <c r="P53" t="s">
        <v>1</v>
      </c>
      <c r="Q53">
        <v>3</v>
      </c>
      <c r="S53">
        <v>14</v>
      </c>
      <c r="T53" t="s">
        <v>1</v>
      </c>
      <c r="U53">
        <v>9</v>
      </c>
      <c r="W53">
        <v>5</v>
      </c>
    </row>
    <row r="54" spans="1:23" ht="12.75">
      <c r="A54" s="321">
        <v>47</v>
      </c>
      <c r="B54" s="121">
        <v>6</v>
      </c>
      <c r="C54" t="s">
        <v>107</v>
      </c>
      <c r="D54" s="87">
        <v>40923</v>
      </c>
      <c r="E54" s="4" t="s">
        <v>94</v>
      </c>
      <c r="F54" s="86" t="s">
        <v>0</v>
      </c>
      <c r="G54" s="4" t="s">
        <v>95</v>
      </c>
      <c r="H54" s="4" t="s">
        <v>162</v>
      </c>
      <c r="J54">
        <v>2</v>
      </c>
      <c r="K54">
        <v>1</v>
      </c>
      <c r="L54">
        <v>1</v>
      </c>
      <c r="O54">
        <v>5</v>
      </c>
      <c r="P54" t="s">
        <v>1</v>
      </c>
      <c r="Q54">
        <v>3</v>
      </c>
      <c r="S54">
        <v>14</v>
      </c>
      <c r="T54" t="s">
        <v>1</v>
      </c>
      <c r="U54">
        <v>10</v>
      </c>
      <c r="W54">
        <v>4</v>
      </c>
    </row>
    <row r="55" spans="1:23" ht="12.75">
      <c r="A55" s="321">
        <v>48</v>
      </c>
      <c r="B55" s="121">
        <v>7</v>
      </c>
      <c r="C55" t="s">
        <v>114</v>
      </c>
      <c r="D55" s="87">
        <v>40937</v>
      </c>
      <c r="E55" s="4" t="s">
        <v>93</v>
      </c>
      <c r="F55" s="86" t="s">
        <v>0</v>
      </c>
      <c r="G55" s="4" t="s">
        <v>90</v>
      </c>
      <c r="H55" s="4" t="s">
        <v>162</v>
      </c>
      <c r="J55">
        <v>2</v>
      </c>
      <c r="K55">
        <v>1</v>
      </c>
      <c r="L55">
        <v>1</v>
      </c>
      <c r="O55">
        <v>5</v>
      </c>
      <c r="P55" t="s">
        <v>1</v>
      </c>
      <c r="Q55">
        <v>3</v>
      </c>
      <c r="S55">
        <v>13</v>
      </c>
      <c r="T55" t="s">
        <v>1</v>
      </c>
      <c r="U55">
        <v>9</v>
      </c>
      <c r="W55">
        <v>4</v>
      </c>
    </row>
    <row r="56" spans="1:23" ht="12.75">
      <c r="A56" s="321">
        <v>49</v>
      </c>
      <c r="B56" s="121">
        <v>14</v>
      </c>
      <c r="C56" t="s">
        <v>99</v>
      </c>
      <c r="D56" s="87">
        <v>41075</v>
      </c>
      <c r="E56" s="4" t="s">
        <v>90</v>
      </c>
      <c r="F56" s="86" t="s">
        <v>0</v>
      </c>
      <c r="G56" s="4" t="s">
        <v>96</v>
      </c>
      <c r="H56" s="4" t="s">
        <v>162</v>
      </c>
      <c r="J56">
        <v>2</v>
      </c>
      <c r="K56">
        <v>1</v>
      </c>
      <c r="L56">
        <v>1</v>
      </c>
      <c r="O56">
        <v>5</v>
      </c>
      <c r="P56" t="s">
        <v>1</v>
      </c>
      <c r="Q56">
        <v>3</v>
      </c>
      <c r="S56">
        <v>16</v>
      </c>
      <c r="T56" t="s">
        <v>1</v>
      </c>
      <c r="U56">
        <v>13</v>
      </c>
      <c r="W56">
        <v>3</v>
      </c>
    </row>
    <row r="57" spans="1:23" ht="12.75">
      <c r="A57" s="321">
        <v>50</v>
      </c>
      <c r="B57" s="121">
        <v>7</v>
      </c>
      <c r="C57" t="s">
        <v>113</v>
      </c>
      <c r="D57" s="87">
        <v>40937</v>
      </c>
      <c r="E57" s="4" t="s">
        <v>93</v>
      </c>
      <c r="F57" s="86" t="s">
        <v>0</v>
      </c>
      <c r="G57" s="4" t="s">
        <v>90</v>
      </c>
      <c r="H57" s="4" t="s">
        <v>162</v>
      </c>
      <c r="J57">
        <v>2</v>
      </c>
      <c r="K57">
        <v>1</v>
      </c>
      <c r="L57">
        <v>1</v>
      </c>
      <c r="O57">
        <v>5</v>
      </c>
      <c r="P57" t="s">
        <v>1</v>
      </c>
      <c r="Q57">
        <v>3</v>
      </c>
      <c r="S57">
        <v>18</v>
      </c>
      <c r="T57" t="s">
        <v>1</v>
      </c>
      <c r="U57">
        <v>16</v>
      </c>
      <c r="W57">
        <v>2</v>
      </c>
    </row>
    <row r="58" spans="1:23" ht="12.75">
      <c r="A58" s="321">
        <v>51</v>
      </c>
      <c r="B58" s="121">
        <v>12</v>
      </c>
      <c r="C58" t="s">
        <v>117</v>
      </c>
      <c r="D58" s="87">
        <v>41042</v>
      </c>
      <c r="E58" s="4" t="s">
        <v>95</v>
      </c>
      <c r="F58" s="86" t="s">
        <v>0</v>
      </c>
      <c r="G58" s="4" t="s">
        <v>93</v>
      </c>
      <c r="H58" s="4" t="s">
        <v>162</v>
      </c>
      <c r="J58">
        <v>2</v>
      </c>
      <c r="K58">
        <v>1</v>
      </c>
      <c r="L58">
        <v>1</v>
      </c>
      <c r="O58">
        <v>5</v>
      </c>
      <c r="P58" t="s">
        <v>1</v>
      </c>
      <c r="Q58">
        <v>3</v>
      </c>
      <c r="S58">
        <v>13</v>
      </c>
      <c r="T58" t="s">
        <v>1</v>
      </c>
      <c r="U58">
        <v>11</v>
      </c>
      <c r="W58">
        <v>2</v>
      </c>
    </row>
    <row r="59" spans="1:23" ht="12.75">
      <c r="A59" s="321">
        <v>52</v>
      </c>
      <c r="B59" s="121">
        <v>10</v>
      </c>
      <c r="C59" t="s">
        <v>109</v>
      </c>
      <c r="D59" s="87">
        <v>41041</v>
      </c>
      <c r="E59" s="4" t="s">
        <v>94</v>
      </c>
      <c r="F59" s="86" t="s">
        <v>0</v>
      </c>
      <c r="G59" s="4" t="s">
        <v>90</v>
      </c>
      <c r="H59" s="4" t="s">
        <v>162</v>
      </c>
      <c r="J59">
        <v>2</v>
      </c>
      <c r="K59">
        <v>1</v>
      </c>
      <c r="L59">
        <v>1</v>
      </c>
      <c r="O59">
        <v>5</v>
      </c>
      <c r="P59" t="s">
        <v>1</v>
      </c>
      <c r="Q59">
        <v>3</v>
      </c>
      <c r="S59">
        <v>16</v>
      </c>
      <c r="T59" t="s">
        <v>1</v>
      </c>
      <c r="U59">
        <v>16</v>
      </c>
      <c r="W59">
        <v>0</v>
      </c>
    </row>
    <row r="60" spans="1:23" ht="12.75">
      <c r="A60" s="321">
        <v>53</v>
      </c>
      <c r="B60" s="121">
        <v>10</v>
      </c>
      <c r="C60" t="s">
        <v>107</v>
      </c>
      <c r="D60" s="87">
        <v>41041</v>
      </c>
      <c r="E60" s="4" t="s">
        <v>94</v>
      </c>
      <c r="F60" s="86" t="s">
        <v>0</v>
      </c>
      <c r="G60" s="4" t="s">
        <v>90</v>
      </c>
      <c r="H60" s="4" t="s">
        <v>162</v>
      </c>
      <c r="J60">
        <v>2</v>
      </c>
      <c r="K60">
        <v>1</v>
      </c>
      <c r="L60">
        <v>1</v>
      </c>
      <c r="O60">
        <v>5</v>
      </c>
      <c r="P60" t="s">
        <v>1</v>
      </c>
      <c r="Q60">
        <v>3</v>
      </c>
      <c r="S60">
        <v>13</v>
      </c>
      <c r="T60" t="s">
        <v>1</v>
      </c>
      <c r="U60">
        <v>13</v>
      </c>
      <c r="W60">
        <v>0</v>
      </c>
    </row>
    <row r="61" spans="1:23" ht="12.75">
      <c r="A61" s="321">
        <v>54</v>
      </c>
      <c r="B61" s="121">
        <v>1</v>
      </c>
      <c r="C61" t="s">
        <v>104</v>
      </c>
      <c r="D61" s="87">
        <v>40824</v>
      </c>
      <c r="E61" s="4" t="s">
        <v>92</v>
      </c>
      <c r="F61" s="86" t="s">
        <v>0</v>
      </c>
      <c r="G61" s="4" t="s">
        <v>96</v>
      </c>
      <c r="H61" s="4" t="s">
        <v>162</v>
      </c>
      <c r="J61">
        <v>2</v>
      </c>
      <c r="K61">
        <v>1</v>
      </c>
      <c r="L61">
        <v>1</v>
      </c>
      <c r="O61">
        <v>5</v>
      </c>
      <c r="P61" t="s">
        <v>1</v>
      </c>
      <c r="Q61">
        <v>3</v>
      </c>
      <c r="S61">
        <v>18</v>
      </c>
      <c r="T61" t="s">
        <v>1</v>
      </c>
      <c r="U61">
        <v>19</v>
      </c>
      <c r="W61">
        <v>-1</v>
      </c>
    </row>
    <row r="62" spans="1:23" ht="12.75">
      <c r="A62" s="321">
        <v>55</v>
      </c>
      <c r="B62" s="121">
        <v>7</v>
      </c>
      <c r="C62" t="s">
        <v>99</v>
      </c>
      <c r="D62" s="87">
        <v>40937</v>
      </c>
      <c r="E62" s="4" t="s">
        <v>90</v>
      </c>
      <c r="F62" s="86" t="s">
        <v>0</v>
      </c>
      <c r="G62" s="4" t="s">
        <v>93</v>
      </c>
      <c r="H62" s="4" t="s">
        <v>162</v>
      </c>
      <c r="J62">
        <v>2</v>
      </c>
      <c r="K62">
        <v>1</v>
      </c>
      <c r="L62">
        <v>1</v>
      </c>
      <c r="O62">
        <v>5</v>
      </c>
      <c r="P62" t="s">
        <v>1</v>
      </c>
      <c r="Q62">
        <v>3</v>
      </c>
      <c r="S62">
        <v>8</v>
      </c>
      <c r="T62" t="s">
        <v>1</v>
      </c>
      <c r="U62">
        <v>10</v>
      </c>
      <c r="W62">
        <v>-2</v>
      </c>
    </row>
    <row r="63" spans="1:23" ht="12.75">
      <c r="A63" s="321">
        <v>56</v>
      </c>
      <c r="B63" s="121">
        <v>4</v>
      </c>
      <c r="C63" t="s">
        <v>118</v>
      </c>
      <c r="D63" s="87">
        <v>40873</v>
      </c>
      <c r="E63" s="4" t="s">
        <v>95</v>
      </c>
      <c r="F63" s="86" t="s">
        <v>0</v>
      </c>
      <c r="G63" s="4" t="s">
        <v>92</v>
      </c>
      <c r="H63" s="4" t="s">
        <v>162</v>
      </c>
      <c r="J63">
        <v>2</v>
      </c>
      <c r="K63">
        <v>1</v>
      </c>
      <c r="L63">
        <v>1</v>
      </c>
      <c r="O63">
        <v>5</v>
      </c>
      <c r="P63" t="s">
        <v>1</v>
      </c>
      <c r="Q63">
        <v>3</v>
      </c>
      <c r="S63">
        <v>16</v>
      </c>
      <c r="T63" t="s">
        <v>1</v>
      </c>
      <c r="U63">
        <v>19</v>
      </c>
      <c r="W63">
        <v>-3</v>
      </c>
    </row>
    <row r="64" spans="1:23" ht="12.75">
      <c r="A64" s="321">
        <v>57</v>
      </c>
      <c r="B64" s="121">
        <v>11</v>
      </c>
      <c r="C64" t="s">
        <v>117</v>
      </c>
      <c r="D64" s="87">
        <v>41041</v>
      </c>
      <c r="E64" s="4" t="s">
        <v>95</v>
      </c>
      <c r="F64" s="86" t="s">
        <v>0</v>
      </c>
      <c r="G64" s="4" t="s">
        <v>90</v>
      </c>
      <c r="H64" s="4" t="s">
        <v>162</v>
      </c>
      <c r="J64">
        <v>2</v>
      </c>
      <c r="K64">
        <v>0</v>
      </c>
      <c r="L64">
        <v>2</v>
      </c>
      <c r="O64">
        <v>4</v>
      </c>
      <c r="P64" t="s">
        <v>1</v>
      </c>
      <c r="Q64">
        <v>4</v>
      </c>
      <c r="S64">
        <v>24</v>
      </c>
      <c r="T64" t="s">
        <v>1</v>
      </c>
      <c r="U64">
        <v>17</v>
      </c>
      <c r="W64">
        <v>7</v>
      </c>
    </row>
    <row r="65" spans="1:23" ht="12.75">
      <c r="A65" s="321">
        <v>58</v>
      </c>
      <c r="B65" s="121">
        <v>7</v>
      </c>
      <c r="C65" t="s">
        <v>100</v>
      </c>
      <c r="D65" s="87">
        <v>40937</v>
      </c>
      <c r="E65" s="4" t="s">
        <v>90</v>
      </c>
      <c r="F65" s="86" t="s">
        <v>0</v>
      </c>
      <c r="G65" s="4" t="s">
        <v>93</v>
      </c>
      <c r="H65" s="4" t="s">
        <v>162</v>
      </c>
      <c r="J65">
        <v>2</v>
      </c>
      <c r="K65">
        <v>0</v>
      </c>
      <c r="L65">
        <v>2</v>
      </c>
      <c r="O65">
        <v>4</v>
      </c>
      <c r="P65" t="s">
        <v>1</v>
      </c>
      <c r="Q65">
        <v>4</v>
      </c>
      <c r="S65">
        <v>17</v>
      </c>
      <c r="T65" t="s">
        <v>1</v>
      </c>
      <c r="U65">
        <v>15</v>
      </c>
      <c r="W65">
        <v>2</v>
      </c>
    </row>
    <row r="66" spans="1:23" ht="12.75">
      <c r="A66" s="321">
        <v>59</v>
      </c>
      <c r="B66" s="121">
        <v>5</v>
      </c>
      <c r="C66" t="s">
        <v>104</v>
      </c>
      <c r="D66" s="87">
        <v>40923</v>
      </c>
      <c r="E66" s="4" t="s">
        <v>92</v>
      </c>
      <c r="F66" s="86" t="s">
        <v>0</v>
      </c>
      <c r="G66" s="4" t="s">
        <v>94</v>
      </c>
      <c r="H66" s="4" t="s">
        <v>162</v>
      </c>
      <c r="J66">
        <v>2</v>
      </c>
      <c r="K66">
        <v>0</v>
      </c>
      <c r="L66">
        <v>2</v>
      </c>
      <c r="O66">
        <v>4</v>
      </c>
      <c r="P66" t="s">
        <v>1</v>
      </c>
      <c r="Q66">
        <v>4</v>
      </c>
      <c r="S66">
        <v>16</v>
      </c>
      <c r="T66" t="s">
        <v>1</v>
      </c>
      <c r="U66">
        <v>16</v>
      </c>
      <c r="W66">
        <v>0</v>
      </c>
    </row>
    <row r="67" spans="1:23" ht="12.75">
      <c r="A67" s="321">
        <v>60</v>
      </c>
      <c r="B67" s="121">
        <v>5</v>
      </c>
      <c r="C67" t="s">
        <v>107</v>
      </c>
      <c r="D67" s="87">
        <v>40923</v>
      </c>
      <c r="E67" s="4" t="s">
        <v>94</v>
      </c>
      <c r="F67" s="86" t="s">
        <v>0</v>
      </c>
      <c r="G67" s="4" t="s">
        <v>92</v>
      </c>
      <c r="H67" s="4" t="s">
        <v>162</v>
      </c>
      <c r="J67">
        <v>1</v>
      </c>
      <c r="K67">
        <v>2</v>
      </c>
      <c r="L67">
        <v>1</v>
      </c>
      <c r="O67">
        <v>4</v>
      </c>
      <c r="P67" t="s">
        <v>1</v>
      </c>
      <c r="Q67">
        <v>4</v>
      </c>
      <c r="S67">
        <v>12</v>
      </c>
      <c r="T67" t="s">
        <v>1</v>
      </c>
      <c r="U67">
        <v>12</v>
      </c>
      <c r="W67">
        <v>0</v>
      </c>
    </row>
    <row r="68" spans="1:23" ht="12.75">
      <c r="A68" s="321">
        <v>61</v>
      </c>
      <c r="B68" s="121">
        <v>15</v>
      </c>
      <c r="C68" t="s">
        <v>116</v>
      </c>
      <c r="D68" s="87">
        <v>41077</v>
      </c>
      <c r="E68" s="4" t="s">
        <v>95</v>
      </c>
      <c r="F68" s="86" t="s">
        <v>0</v>
      </c>
      <c r="G68" s="4" t="s">
        <v>96</v>
      </c>
      <c r="H68" s="4" t="s">
        <v>162</v>
      </c>
      <c r="J68">
        <v>2</v>
      </c>
      <c r="K68">
        <v>0</v>
      </c>
      <c r="L68">
        <v>2</v>
      </c>
      <c r="O68">
        <v>4</v>
      </c>
      <c r="P68" t="s">
        <v>1</v>
      </c>
      <c r="Q68">
        <v>4</v>
      </c>
      <c r="S68">
        <v>11</v>
      </c>
      <c r="T68" t="s">
        <v>1</v>
      </c>
      <c r="U68">
        <v>11</v>
      </c>
      <c r="W68">
        <v>0</v>
      </c>
    </row>
    <row r="69" spans="1:23" ht="12.75">
      <c r="A69" s="321">
        <v>62</v>
      </c>
      <c r="B69" s="121">
        <v>10</v>
      </c>
      <c r="C69" t="s">
        <v>99</v>
      </c>
      <c r="D69" s="87">
        <v>41041</v>
      </c>
      <c r="E69" s="4" t="s">
        <v>90</v>
      </c>
      <c r="F69" s="86" t="s">
        <v>0</v>
      </c>
      <c r="G69" s="4" t="s">
        <v>94</v>
      </c>
      <c r="H69" s="4" t="s">
        <v>162</v>
      </c>
      <c r="J69">
        <v>2</v>
      </c>
      <c r="K69">
        <v>0</v>
      </c>
      <c r="L69">
        <v>2</v>
      </c>
      <c r="O69">
        <v>4</v>
      </c>
      <c r="P69" t="s">
        <v>1</v>
      </c>
      <c r="Q69">
        <v>4</v>
      </c>
      <c r="S69">
        <v>12</v>
      </c>
      <c r="T69" t="s">
        <v>1</v>
      </c>
      <c r="U69">
        <v>13</v>
      </c>
      <c r="W69">
        <v>-1</v>
      </c>
    </row>
    <row r="70" spans="1:23" ht="12.75">
      <c r="A70" s="321">
        <v>63</v>
      </c>
      <c r="B70" s="121">
        <v>9</v>
      </c>
      <c r="C70" t="s">
        <v>110</v>
      </c>
      <c r="D70" s="87">
        <v>41013</v>
      </c>
      <c r="E70" s="4" t="s">
        <v>94</v>
      </c>
      <c r="F70" s="86" t="s">
        <v>0</v>
      </c>
      <c r="G70" s="4" t="s">
        <v>93</v>
      </c>
      <c r="H70" s="4" t="s">
        <v>162</v>
      </c>
      <c r="J70">
        <v>2</v>
      </c>
      <c r="K70">
        <v>0</v>
      </c>
      <c r="L70">
        <v>2</v>
      </c>
      <c r="O70">
        <v>4</v>
      </c>
      <c r="P70" t="s">
        <v>1</v>
      </c>
      <c r="Q70">
        <v>4</v>
      </c>
      <c r="S70">
        <v>10</v>
      </c>
      <c r="T70" t="s">
        <v>1</v>
      </c>
      <c r="U70">
        <v>11</v>
      </c>
      <c r="W70">
        <v>-1</v>
      </c>
    </row>
    <row r="71" spans="1:23" ht="12.75">
      <c r="A71" s="321">
        <v>64</v>
      </c>
      <c r="B71" s="121">
        <v>9</v>
      </c>
      <c r="C71" t="s">
        <v>113</v>
      </c>
      <c r="D71" s="87">
        <v>41013</v>
      </c>
      <c r="E71" s="4" t="s">
        <v>93</v>
      </c>
      <c r="F71" s="86" t="s">
        <v>0</v>
      </c>
      <c r="G71" s="4" t="s">
        <v>94</v>
      </c>
      <c r="H71" s="4" t="s">
        <v>162</v>
      </c>
      <c r="J71">
        <v>2</v>
      </c>
      <c r="K71">
        <v>0</v>
      </c>
      <c r="L71">
        <v>2</v>
      </c>
      <c r="O71">
        <v>4</v>
      </c>
      <c r="P71" t="s">
        <v>1</v>
      </c>
      <c r="Q71">
        <v>4</v>
      </c>
      <c r="S71">
        <v>14</v>
      </c>
      <c r="T71" t="s">
        <v>1</v>
      </c>
      <c r="U71">
        <v>18</v>
      </c>
      <c r="W71">
        <v>-4</v>
      </c>
    </row>
    <row r="72" spans="1:23" ht="12.75">
      <c r="A72" s="321">
        <v>65</v>
      </c>
      <c r="B72" s="121">
        <v>15</v>
      </c>
      <c r="C72" t="s">
        <v>225</v>
      </c>
      <c r="D72" s="87">
        <v>41077</v>
      </c>
      <c r="E72" s="4" t="s">
        <v>96</v>
      </c>
      <c r="F72" s="86" t="s">
        <v>0</v>
      </c>
      <c r="G72" s="4" t="s">
        <v>95</v>
      </c>
      <c r="H72" s="4" t="s">
        <v>162</v>
      </c>
      <c r="J72">
        <v>2</v>
      </c>
      <c r="K72">
        <v>0</v>
      </c>
      <c r="L72">
        <v>2</v>
      </c>
      <c r="O72">
        <v>4</v>
      </c>
      <c r="P72" t="s">
        <v>1</v>
      </c>
      <c r="Q72">
        <v>4</v>
      </c>
      <c r="S72">
        <v>11</v>
      </c>
      <c r="T72" t="s">
        <v>1</v>
      </c>
      <c r="U72">
        <v>20</v>
      </c>
      <c r="W72">
        <v>-9</v>
      </c>
    </row>
    <row r="73" spans="1:23" ht="12.75">
      <c r="A73" s="321">
        <v>66</v>
      </c>
      <c r="B73" s="121">
        <v>11</v>
      </c>
      <c r="C73" t="s">
        <v>99</v>
      </c>
      <c r="D73" s="87">
        <v>41041</v>
      </c>
      <c r="E73" s="4" t="s">
        <v>90</v>
      </c>
      <c r="F73" s="86" t="s">
        <v>0</v>
      </c>
      <c r="G73" s="4" t="s">
        <v>95</v>
      </c>
      <c r="H73" s="4" t="s">
        <v>162</v>
      </c>
      <c r="J73">
        <v>1</v>
      </c>
      <c r="K73">
        <v>1</v>
      </c>
      <c r="L73">
        <v>2</v>
      </c>
      <c r="O73">
        <v>3</v>
      </c>
      <c r="P73" t="s">
        <v>1</v>
      </c>
      <c r="Q73">
        <v>5</v>
      </c>
      <c r="S73">
        <v>15</v>
      </c>
      <c r="T73" t="s">
        <v>1</v>
      </c>
      <c r="U73">
        <v>15</v>
      </c>
      <c r="W73">
        <v>0</v>
      </c>
    </row>
    <row r="74" spans="1:23" ht="12.75">
      <c r="A74" s="321">
        <v>67</v>
      </c>
      <c r="B74" s="121">
        <v>10</v>
      </c>
      <c r="C74" t="s">
        <v>98</v>
      </c>
      <c r="D74" s="87">
        <v>41041</v>
      </c>
      <c r="E74" s="4" t="s">
        <v>90</v>
      </c>
      <c r="F74" s="86" t="s">
        <v>0</v>
      </c>
      <c r="G74" s="4" t="s">
        <v>94</v>
      </c>
      <c r="H74" s="4" t="s">
        <v>162</v>
      </c>
      <c r="J74">
        <v>1</v>
      </c>
      <c r="K74">
        <v>1</v>
      </c>
      <c r="L74">
        <v>2</v>
      </c>
      <c r="O74">
        <v>3</v>
      </c>
      <c r="P74" t="s">
        <v>1</v>
      </c>
      <c r="Q74">
        <v>5</v>
      </c>
      <c r="S74">
        <v>13</v>
      </c>
      <c r="T74" t="s">
        <v>1</v>
      </c>
      <c r="U74">
        <v>13</v>
      </c>
      <c r="W74">
        <v>0</v>
      </c>
    </row>
    <row r="75" spans="1:23" ht="12.75">
      <c r="A75" s="321">
        <v>68</v>
      </c>
      <c r="B75" s="121">
        <v>9</v>
      </c>
      <c r="C75" t="s">
        <v>111</v>
      </c>
      <c r="D75" s="87">
        <v>41013</v>
      </c>
      <c r="E75" s="4" t="s">
        <v>93</v>
      </c>
      <c r="F75" s="86" t="s">
        <v>0</v>
      </c>
      <c r="G75" s="4" t="s">
        <v>94</v>
      </c>
      <c r="H75" s="4" t="s">
        <v>162</v>
      </c>
      <c r="J75">
        <v>1</v>
      </c>
      <c r="K75">
        <v>1</v>
      </c>
      <c r="L75">
        <v>2</v>
      </c>
      <c r="O75">
        <v>3</v>
      </c>
      <c r="P75" t="s">
        <v>1</v>
      </c>
      <c r="Q75">
        <v>5</v>
      </c>
      <c r="S75">
        <v>11</v>
      </c>
      <c r="T75" t="s">
        <v>1</v>
      </c>
      <c r="U75">
        <v>12</v>
      </c>
      <c r="W75">
        <v>-1</v>
      </c>
    </row>
    <row r="76" spans="1:23" ht="12.75">
      <c r="A76" s="321">
        <v>69</v>
      </c>
      <c r="B76" s="121">
        <v>6</v>
      </c>
      <c r="C76" t="s">
        <v>115</v>
      </c>
      <c r="D76" s="87">
        <v>40923</v>
      </c>
      <c r="E76" s="4" t="s">
        <v>95</v>
      </c>
      <c r="F76" s="86" t="s">
        <v>0</v>
      </c>
      <c r="G76" s="4" t="s">
        <v>94</v>
      </c>
      <c r="H76" s="4" t="s">
        <v>162</v>
      </c>
      <c r="J76">
        <v>1</v>
      </c>
      <c r="K76">
        <v>1</v>
      </c>
      <c r="L76">
        <v>2</v>
      </c>
      <c r="O76">
        <v>3</v>
      </c>
      <c r="P76" t="s">
        <v>1</v>
      </c>
      <c r="Q76">
        <v>5</v>
      </c>
      <c r="S76">
        <v>15</v>
      </c>
      <c r="T76" t="s">
        <v>1</v>
      </c>
      <c r="U76">
        <v>17</v>
      </c>
      <c r="W76">
        <v>-2</v>
      </c>
    </row>
    <row r="77" spans="1:23" ht="12.75">
      <c r="A77" s="321">
        <v>70</v>
      </c>
      <c r="B77" s="121">
        <v>9</v>
      </c>
      <c r="C77" t="s">
        <v>112</v>
      </c>
      <c r="D77" s="87">
        <v>41013</v>
      </c>
      <c r="E77" s="4" t="s">
        <v>93</v>
      </c>
      <c r="F77" s="86" t="s">
        <v>0</v>
      </c>
      <c r="G77" s="4" t="s">
        <v>94</v>
      </c>
      <c r="H77" s="4" t="s">
        <v>162</v>
      </c>
      <c r="J77">
        <v>1</v>
      </c>
      <c r="K77">
        <v>1</v>
      </c>
      <c r="L77">
        <v>2</v>
      </c>
      <c r="O77">
        <v>3</v>
      </c>
      <c r="P77" t="s">
        <v>1</v>
      </c>
      <c r="Q77">
        <v>5</v>
      </c>
      <c r="S77">
        <v>8</v>
      </c>
      <c r="T77" t="s">
        <v>1</v>
      </c>
      <c r="U77">
        <v>10</v>
      </c>
      <c r="W77">
        <v>-2</v>
      </c>
    </row>
    <row r="78" spans="1:23" ht="12.75">
      <c r="A78" s="321">
        <v>71</v>
      </c>
      <c r="B78" s="121">
        <v>5</v>
      </c>
      <c r="C78" t="s">
        <v>105</v>
      </c>
      <c r="D78" s="87">
        <v>40923</v>
      </c>
      <c r="E78" s="4" t="s">
        <v>92</v>
      </c>
      <c r="F78" s="86" t="s">
        <v>0</v>
      </c>
      <c r="G78" s="4" t="s">
        <v>94</v>
      </c>
      <c r="H78" s="4" t="s">
        <v>162</v>
      </c>
      <c r="J78">
        <v>1</v>
      </c>
      <c r="K78">
        <v>1</v>
      </c>
      <c r="L78">
        <v>2</v>
      </c>
      <c r="O78">
        <v>3</v>
      </c>
      <c r="P78" t="s">
        <v>1</v>
      </c>
      <c r="Q78">
        <v>5</v>
      </c>
      <c r="S78">
        <v>18</v>
      </c>
      <c r="T78" t="s">
        <v>1</v>
      </c>
      <c r="U78">
        <v>21</v>
      </c>
      <c r="W78">
        <v>-3</v>
      </c>
    </row>
    <row r="79" spans="1:23" ht="12.75">
      <c r="A79" s="321">
        <v>72</v>
      </c>
      <c r="B79" s="121">
        <v>11</v>
      </c>
      <c r="C79" t="s">
        <v>116</v>
      </c>
      <c r="D79" s="87">
        <v>41041</v>
      </c>
      <c r="E79" s="4" t="s">
        <v>95</v>
      </c>
      <c r="F79" s="86" t="s">
        <v>0</v>
      </c>
      <c r="G79" s="4" t="s">
        <v>90</v>
      </c>
      <c r="H79" s="4" t="s">
        <v>162</v>
      </c>
      <c r="J79">
        <v>1</v>
      </c>
      <c r="K79">
        <v>1</v>
      </c>
      <c r="L79">
        <v>2</v>
      </c>
      <c r="O79">
        <v>3</v>
      </c>
      <c r="P79" t="s">
        <v>1</v>
      </c>
      <c r="Q79">
        <v>5</v>
      </c>
      <c r="S79">
        <v>12</v>
      </c>
      <c r="T79" t="s">
        <v>1</v>
      </c>
      <c r="U79">
        <v>17</v>
      </c>
      <c r="W79">
        <v>-5</v>
      </c>
    </row>
    <row r="80" spans="1:23" ht="12.75">
      <c r="A80" s="321">
        <v>73</v>
      </c>
      <c r="B80" s="121">
        <v>13</v>
      </c>
      <c r="C80" t="s">
        <v>102</v>
      </c>
      <c r="D80" s="87">
        <v>41070</v>
      </c>
      <c r="E80" s="4" t="s">
        <v>92</v>
      </c>
      <c r="F80" s="86" t="s">
        <v>0</v>
      </c>
      <c r="G80" s="4" t="s">
        <v>90</v>
      </c>
      <c r="H80" s="4" t="s">
        <v>162</v>
      </c>
      <c r="J80">
        <v>1</v>
      </c>
      <c r="K80">
        <v>1</v>
      </c>
      <c r="L80">
        <v>2</v>
      </c>
      <c r="O80">
        <v>3</v>
      </c>
      <c r="P80" t="s">
        <v>1</v>
      </c>
      <c r="Q80">
        <v>5</v>
      </c>
      <c r="S80">
        <v>14</v>
      </c>
      <c r="T80" t="s">
        <v>1</v>
      </c>
      <c r="U80">
        <v>20</v>
      </c>
      <c r="W80">
        <v>-6</v>
      </c>
    </row>
    <row r="81" spans="1:23" ht="12.75">
      <c r="A81" s="321">
        <v>74</v>
      </c>
      <c r="B81" s="121">
        <v>5</v>
      </c>
      <c r="C81" t="s">
        <v>102</v>
      </c>
      <c r="D81" s="87">
        <v>40923</v>
      </c>
      <c r="E81" s="4" t="s">
        <v>92</v>
      </c>
      <c r="F81" s="86" t="s">
        <v>0</v>
      </c>
      <c r="G81" s="4" t="s">
        <v>94</v>
      </c>
      <c r="H81" s="4" t="s">
        <v>162</v>
      </c>
      <c r="J81">
        <v>1</v>
      </c>
      <c r="K81">
        <v>1</v>
      </c>
      <c r="L81">
        <v>2</v>
      </c>
      <c r="O81">
        <v>3</v>
      </c>
      <c r="P81" t="s">
        <v>1</v>
      </c>
      <c r="Q81">
        <v>5</v>
      </c>
      <c r="S81">
        <v>14</v>
      </c>
      <c r="T81" t="s">
        <v>1</v>
      </c>
      <c r="U81">
        <v>20</v>
      </c>
      <c r="W81">
        <v>-6</v>
      </c>
    </row>
    <row r="82" spans="1:23" ht="12.75">
      <c r="A82" s="321">
        <v>75</v>
      </c>
      <c r="B82" s="121">
        <v>7</v>
      </c>
      <c r="C82" t="s">
        <v>111</v>
      </c>
      <c r="D82" s="87">
        <v>40937</v>
      </c>
      <c r="E82" s="4" t="s">
        <v>93</v>
      </c>
      <c r="F82" s="86" t="s">
        <v>0</v>
      </c>
      <c r="G82" s="4" t="s">
        <v>90</v>
      </c>
      <c r="H82" s="4" t="s">
        <v>162</v>
      </c>
      <c r="J82">
        <v>1</v>
      </c>
      <c r="K82">
        <v>1</v>
      </c>
      <c r="L82">
        <v>2</v>
      </c>
      <c r="O82">
        <v>3</v>
      </c>
      <c r="P82" t="s">
        <v>1</v>
      </c>
      <c r="Q82">
        <v>5</v>
      </c>
      <c r="S82">
        <v>13</v>
      </c>
      <c r="T82" t="s">
        <v>1</v>
      </c>
      <c r="U82">
        <v>19</v>
      </c>
      <c r="W82">
        <v>-6</v>
      </c>
    </row>
    <row r="83" spans="1:23" ht="12.75">
      <c r="A83" s="321">
        <v>76</v>
      </c>
      <c r="B83" s="121">
        <v>2</v>
      </c>
      <c r="C83" t="s">
        <v>124</v>
      </c>
      <c r="D83" s="87">
        <v>40845</v>
      </c>
      <c r="E83" s="4" t="s">
        <v>96</v>
      </c>
      <c r="F83" s="86" t="s">
        <v>0</v>
      </c>
      <c r="G83" s="4" t="s">
        <v>93</v>
      </c>
      <c r="H83" s="4" t="s">
        <v>162</v>
      </c>
      <c r="J83">
        <v>1</v>
      </c>
      <c r="K83">
        <v>1</v>
      </c>
      <c r="L83">
        <v>2</v>
      </c>
      <c r="O83">
        <v>3</v>
      </c>
      <c r="P83" t="s">
        <v>1</v>
      </c>
      <c r="Q83">
        <v>5</v>
      </c>
      <c r="S83">
        <v>11</v>
      </c>
      <c r="T83" t="s">
        <v>1</v>
      </c>
      <c r="U83">
        <v>18</v>
      </c>
      <c r="W83">
        <v>-7</v>
      </c>
    </row>
    <row r="84" spans="1:23" ht="12.75">
      <c r="A84" s="321">
        <v>77</v>
      </c>
      <c r="B84" s="121">
        <v>3</v>
      </c>
      <c r="C84" t="s">
        <v>121</v>
      </c>
      <c r="D84" s="87">
        <v>40873</v>
      </c>
      <c r="E84" s="4" t="s">
        <v>96</v>
      </c>
      <c r="F84" s="86" t="s">
        <v>0</v>
      </c>
      <c r="G84" s="4" t="s">
        <v>94</v>
      </c>
      <c r="H84" s="4" t="s">
        <v>162</v>
      </c>
      <c r="J84">
        <v>1</v>
      </c>
      <c r="K84">
        <v>1</v>
      </c>
      <c r="L84">
        <v>2</v>
      </c>
      <c r="O84">
        <v>3</v>
      </c>
      <c r="P84" t="s">
        <v>1</v>
      </c>
      <c r="Q84">
        <v>5</v>
      </c>
      <c r="S84">
        <v>15</v>
      </c>
      <c r="T84" t="s">
        <v>1</v>
      </c>
      <c r="U84">
        <v>23</v>
      </c>
      <c r="W84">
        <v>-8</v>
      </c>
    </row>
    <row r="85" spans="1:23" ht="12.75">
      <c r="A85" s="321">
        <v>78</v>
      </c>
      <c r="B85" s="121">
        <v>1</v>
      </c>
      <c r="C85" t="s">
        <v>102</v>
      </c>
      <c r="D85" s="87">
        <v>40824</v>
      </c>
      <c r="E85" s="4" t="s">
        <v>92</v>
      </c>
      <c r="F85" s="86" t="s">
        <v>0</v>
      </c>
      <c r="G85" s="4" t="s">
        <v>96</v>
      </c>
      <c r="H85" s="4" t="s">
        <v>162</v>
      </c>
      <c r="J85">
        <v>1</v>
      </c>
      <c r="K85">
        <v>0</v>
      </c>
      <c r="L85">
        <v>3</v>
      </c>
      <c r="O85">
        <v>2</v>
      </c>
      <c r="P85" t="s">
        <v>1</v>
      </c>
      <c r="Q85">
        <v>6</v>
      </c>
      <c r="S85">
        <v>19</v>
      </c>
      <c r="T85" t="s">
        <v>1</v>
      </c>
      <c r="U85">
        <v>15</v>
      </c>
      <c r="W85">
        <v>4</v>
      </c>
    </row>
    <row r="86" spans="1:23" ht="12.75">
      <c r="A86" s="321">
        <v>79</v>
      </c>
      <c r="B86" s="121">
        <v>12</v>
      </c>
      <c r="C86" t="s">
        <v>119</v>
      </c>
      <c r="D86" s="87">
        <v>41042</v>
      </c>
      <c r="E86" s="4" t="s">
        <v>95</v>
      </c>
      <c r="F86" s="86" t="s">
        <v>0</v>
      </c>
      <c r="G86" s="4" t="s">
        <v>93</v>
      </c>
      <c r="H86" s="4" t="s">
        <v>162</v>
      </c>
      <c r="J86">
        <v>1</v>
      </c>
      <c r="K86">
        <v>0</v>
      </c>
      <c r="L86">
        <v>3</v>
      </c>
      <c r="O86">
        <v>2</v>
      </c>
      <c r="P86" t="s">
        <v>1</v>
      </c>
      <c r="Q86">
        <v>6</v>
      </c>
      <c r="S86">
        <v>17</v>
      </c>
      <c r="T86" t="s">
        <v>1</v>
      </c>
      <c r="U86">
        <v>16</v>
      </c>
      <c r="W86">
        <v>1</v>
      </c>
    </row>
    <row r="87" spans="1:23" ht="12.75">
      <c r="A87" s="321">
        <v>80</v>
      </c>
      <c r="B87" s="121">
        <v>11</v>
      </c>
      <c r="C87" t="s">
        <v>97</v>
      </c>
      <c r="D87" s="87">
        <v>41041</v>
      </c>
      <c r="E87" s="4" t="s">
        <v>90</v>
      </c>
      <c r="F87" s="86" t="s">
        <v>0</v>
      </c>
      <c r="G87" s="4" t="s">
        <v>95</v>
      </c>
      <c r="H87" s="4" t="s">
        <v>162</v>
      </c>
      <c r="J87">
        <v>1</v>
      </c>
      <c r="K87">
        <v>0</v>
      </c>
      <c r="L87">
        <v>3</v>
      </c>
      <c r="O87">
        <v>2</v>
      </c>
      <c r="P87" t="s">
        <v>1</v>
      </c>
      <c r="Q87">
        <v>6</v>
      </c>
      <c r="S87">
        <v>22</v>
      </c>
      <c r="T87" t="s">
        <v>1</v>
      </c>
      <c r="U87">
        <v>22</v>
      </c>
      <c r="W87">
        <v>0</v>
      </c>
    </row>
    <row r="88" spans="1:23" ht="12.75">
      <c r="A88" s="321">
        <v>81</v>
      </c>
      <c r="B88" s="121">
        <v>7</v>
      </c>
      <c r="C88" t="s">
        <v>97</v>
      </c>
      <c r="D88" s="87">
        <v>40937</v>
      </c>
      <c r="E88" s="4" t="s">
        <v>90</v>
      </c>
      <c r="F88" s="86" t="s">
        <v>0</v>
      </c>
      <c r="G88" s="4" t="s">
        <v>93</v>
      </c>
      <c r="H88" s="4" t="s">
        <v>162</v>
      </c>
      <c r="J88">
        <v>1</v>
      </c>
      <c r="K88">
        <v>0</v>
      </c>
      <c r="L88">
        <v>3</v>
      </c>
      <c r="O88">
        <v>2</v>
      </c>
      <c r="P88" t="s">
        <v>1</v>
      </c>
      <c r="Q88">
        <v>6</v>
      </c>
      <c r="S88">
        <v>12</v>
      </c>
      <c r="T88" t="s">
        <v>1</v>
      </c>
      <c r="U88">
        <v>12</v>
      </c>
      <c r="W88">
        <v>0</v>
      </c>
    </row>
    <row r="89" spans="1:23" ht="12.75">
      <c r="A89" s="321">
        <v>82</v>
      </c>
      <c r="B89" s="121">
        <v>7</v>
      </c>
      <c r="C89" t="s">
        <v>112</v>
      </c>
      <c r="D89" s="87">
        <v>40937</v>
      </c>
      <c r="E89" s="4" t="s">
        <v>93</v>
      </c>
      <c r="F89" s="86" t="s">
        <v>0</v>
      </c>
      <c r="G89" s="4" t="s">
        <v>90</v>
      </c>
      <c r="H89" s="4" t="s">
        <v>162</v>
      </c>
      <c r="J89">
        <v>1</v>
      </c>
      <c r="K89">
        <v>0</v>
      </c>
      <c r="L89">
        <v>3</v>
      </c>
      <c r="O89">
        <v>2</v>
      </c>
      <c r="P89" t="s">
        <v>1</v>
      </c>
      <c r="Q89">
        <v>6</v>
      </c>
      <c r="S89">
        <v>8</v>
      </c>
      <c r="T89" t="s">
        <v>1</v>
      </c>
      <c r="U89">
        <v>10</v>
      </c>
      <c r="W89">
        <v>-2</v>
      </c>
    </row>
    <row r="90" spans="1:23" ht="12.75">
      <c r="A90" s="321">
        <v>83</v>
      </c>
      <c r="B90" s="121">
        <v>10</v>
      </c>
      <c r="C90" t="s">
        <v>100</v>
      </c>
      <c r="D90" s="87">
        <v>41041</v>
      </c>
      <c r="E90" s="4" t="s">
        <v>90</v>
      </c>
      <c r="F90" s="86" t="s">
        <v>0</v>
      </c>
      <c r="G90" s="4" t="s">
        <v>94</v>
      </c>
      <c r="H90" s="4" t="s">
        <v>162</v>
      </c>
      <c r="J90">
        <v>0</v>
      </c>
      <c r="K90">
        <v>2</v>
      </c>
      <c r="L90">
        <v>2</v>
      </c>
      <c r="O90">
        <v>2</v>
      </c>
      <c r="P90" t="s">
        <v>1</v>
      </c>
      <c r="Q90">
        <v>6</v>
      </c>
      <c r="S90">
        <v>17</v>
      </c>
      <c r="T90" t="s">
        <v>1</v>
      </c>
      <c r="U90">
        <v>20</v>
      </c>
      <c r="W90">
        <v>-3</v>
      </c>
    </row>
    <row r="91" spans="1:23" ht="12.75">
      <c r="A91" s="321">
        <v>84</v>
      </c>
      <c r="B91" s="121">
        <v>8</v>
      </c>
      <c r="C91" t="s">
        <v>194</v>
      </c>
      <c r="D91" s="87">
        <v>40992</v>
      </c>
      <c r="E91" s="4" t="s">
        <v>93</v>
      </c>
      <c r="F91" s="86" t="s">
        <v>0</v>
      </c>
      <c r="G91" s="4" t="s">
        <v>92</v>
      </c>
      <c r="H91" s="4" t="s">
        <v>162</v>
      </c>
      <c r="J91">
        <v>1</v>
      </c>
      <c r="K91">
        <v>0</v>
      </c>
      <c r="L91">
        <v>3</v>
      </c>
      <c r="O91">
        <v>2</v>
      </c>
      <c r="P91" t="s">
        <v>1</v>
      </c>
      <c r="Q91">
        <v>6</v>
      </c>
      <c r="S91">
        <v>15</v>
      </c>
      <c r="T91" t="s">
        <v>1</v>
      </c>
      <c r="U91">
        <v>18</v>
      </c>
      <c r="W91">
        <v>-3</v>
      </c>
    </row>
    <row r="92" spans="1:23" ht="12.75">
      <c r="A92" s="321">
        <v>85</v>
      </c>
      <c r="B92" s="121">
        <v>6</v>
      </c>
      <c r="C92" t="s">
        <v>108</v>
      </c>
      <c r="D92" s="87">
        <v>40923</v>
      </c>
      <c r="E92" s="4" t="s">
        <v>94</v>
      </c>
      <c r="F92" s="86" t="s">
        <v>0</v>
      </c>
      <c r="G92" s="4" t="s">
        <v>95</v>
      </c>
      <c r="H92" s="4" t="s">
        <v>162</v>
      </c>
      <c r="J92">
        <v>1</v>
      </c>
      <c r="K92">
        <v>0</v>
      </c>
      <c r="L92">
        <v>3</v>
      </c>
      <c r="O92">
        <v>2</v>
      </c>
      <c r="P92" t="s">
        <v>1</v>
      </c>
      <c r="Q92">
        <v>6</v>
      </c>
      <c r="S92">
        <v>13</v>
      </c>
      <c r="T92" t="s">
        <v>1</v>
      </c>
      <c r="U92">
        <v>16</v>
      </c>
      <c r="W92">
        <v>-3</v>
      </c>
    </row>
    <row r="93" spans="1:23" ht="12.75">
      <c r="A93" s="321">
        <v>86</v>
      </c>
      <c r="B93" s="121">
        <v>13</v>
      </c>
      <c r="C93" t="s">
        <v>104</v>
      </c>
      <c r="D93" s="87">
        <v>41070</v>
      </c>
      <c r="E93" s="4" t="s">
        <v>92</v>
      </c>
      <c r="F93" s="86" t="s">
        <v>0</v>
      </c>
      <c r="G93" s="4" t="s">
        <v>90</v>
      </c>
      <c r="H93" s="4" t="s">
        <v>162</v>
      </c>
      <c r="J93">
        <v>1</v>
      </c>
      <c r="K93">
        <v>0</v>
      </c>
      <c r="L93">
        <v>3</v>
      </c>
      <c r="O93">
        <v>2</v>
      </c>
      <c r="P93" t="s">
        <v>1</v>
      </c>
      <c r="Q93">
        <v>6</v>
      </c>
      <c r="S93">
        <v>12</v>
      </c>
      <c r="T93" t="s">
        <v>1</v>
      </c>
      <c r="U93">
        <v>15</v>
      </c>
      <c r="W93">
        <v>-3</v>
      </c>
    </row>
    <row r="94" spans="1:23" ht="12.75">
      <c r="A94" s="321">
        <v>87</v>
      </c>
      <c r="B94" s="121">
        <v>5</v>
      </c>
      <c r="C94" t="s">
        <v>108</v>
      </c>
      <c r="D94" s="87">
        <v>40923</v>
      </c>
      <c r="E94" s="4" t="s">
        <v>94</v>
      </c>
      <c r="F94" s="86" t="s">
        <v>0</v>
      </c>
      <c r="G94" s="4" t="s">
        <v>92</v>
      </c>
      <c r="H94" s="4" t="s">
        <v>162</v>
      </c>
      <c r="J94">
        <v>1</v>
      </c>
      <c r="K94">
        <v>0</v>
      </c>
      <c r="L94">
        <v>3</v>
      </c>
      <c r="O94">
        <v>2</v>
      </c>
      <c r="P94" t="s">
        <v>1</v>
      </c>
      <c r="Q94">
        <v>6</v>
      </c>
      <c r="S94">
        <v>18</v>
      </c>
      <c r="T94" t="s">
        <v>1</v>
      </c>
      <c r="U94">
        <v>22</v>
      </c>
      <c r="W94">
        <v>-4</v>
      </c>
    </row>
    <row r="95" spans="1:23" ht="12.75">
      <c r="A95" s="321">
        <v>88</v>
      </c>
      <c r="B95" s="121">
        <v>15</v>
      </c>
      <c r="C95" t="s">
        <v>121</v>
      </c>
      <c r="D95" s="87">
        <v>41077</v>
      </c>
      <c r="E95" s="4" t="s">
        <v>96</v>
      </c>
      <c r="F95" s="86" t="s">
        <v>0</v>
      </c>
      <c r="G95" s="4" t="s">
        <v>95</v>
      </c>
      <c r="H95" s="4" t="s">
        <v>162</v>
      </c>
      <c r="J95">
        <v>1</v>
      </c>
      <c r="K95">
        <v>0</v>
      </c>
      <c r="L95">
        <v>3</v>
      </c>
      <c r="O95">
        <v>2</v>
      </c>
      <c r="P95" t="s">
        <v>1</v>
      </c>
      <c r="Q95">
        <v>6</v>
      </c>
      <c r="S95">
        <v>17</v>
      </c>
      <c r="T95" t="s">
        <v>1</v>
      </c>
      <c r="U95">
        <v>21</v>
      </c>
      <c r="W95">
        <v>-4</v>
      </c>
    </row>
    <row r="96" spans="1:23" ht="12.75">
      <c r="A96" s="321">
        <v>89</v>
      </c>
      <c r="B96" s="121">
        <v>1</v>
      </c>
      <c r="C96" t="s">
        <v>121</v>
      </c>
      <c r="D96" s="87">
        <v>40824</v>
      </c>
      <c r="E96" s="4" t="s">
        <v>96</v>
      </c>
      <c r="F96" s="86" t="s">
        <v>0</v>
      </c>
      <c r="G96" s="4" t="s">
        <v>92</v>
      </c>
      <c r="H96" s="4" t="s">
        <v>162</v>
      </c>
      <c r="J96">
        <v>1</v>
      </c>
      <c r="K96">
        <v>0</v>
      </c>
      <c r="L96">
        <v>3</v>
      </c>
      <c r="O96">
        <v>2</v>
      </c>
      <c r="P96" t="s">
        <v>1</v>
      </c>
      <c r="Q96">
        <v>6</v>
      </c>
      <c r="S96">
        <v>15</v>
      </c>
      <c r="T96" t="s">
        <v>1</v>
      </c>
      <c r="U96">
        <v>19</v>
      </c>
      <c r="W96">
        <v>-4</v>
      </c>
    </row>
    <row r="97" spans="1:23" ht="12.75">
      <c r="A97" s="321">
        <v>90</v>
      </c>
      <c r="B97" s="121">
        <v>9</v>
      </c>
      <c r="C97" t="s">
        <v>114</v>
      </c>
      <c r="D97" s="87">
        <v>41013</v>
      </c>
      <c r="E97" s="4" t="s">
        <v>93</v>
      </c>
      <c r="F97" s="86" t="s">
        <v>0</v>
      </c>
      <c r="G97" s="4" t="s">
        <v>94</v>
      </c>
      <c r="H97" s="4" t="s">
        <v>162</v>
      </c>
      <c r="J97">
        <v>1</v>
      </c>
      <c r="K97">
        <v>0</v>
      </c>
      <c r="L97">
        <v>3</v>
      </c>
      <c r="O97">
        <v>2</v>
      </c>
      <c r="P97" t="s">
        <v>1</v>
      </c>
      <c r="Q97">
        <v>6</v>
      </c>
      <c r="S97">
        <v>12</v>
      </c>
      <c r="T97" t="s">
        <v>1</v>
      </c>
      <c r="U97">
        <v>17</v>
      </c>
      <c r="W97">
        <v>-5</v>
      </c>
    </row>
    <row r="98" spans="1:23" ht="12.75">
      <c r="A98" s="321">
        <v>91</v>
      </c>
      <c r="B98" s="121">
        <v>14</v>
      </c>
      <c r="C98" t="s">
        <v>220</v>
      </c>
      <c r="D98" s="87">
        <v>41075</v>
      </c>
      <c r="E98" s="4" t="s">
        <v>96</v>
      </c>
      <c r="F98" s="86" t="s">
        <v>0</v>
      </c>
      <c r="G98" s="4" t="s">
        <v>90</v>
      </c>
      <c r="H98" s="4" t="s">
        <v>162</v>
      </c>
      <c r="J98">
        <v>1</v>
      </c>
      <c r="K98">
        <v>0</v>
      </c>
      <c r="L98">
        <v>3</v>
      </c>
      <c r="O98">
        <v>2</v>
      </c>
      <c r="P98" t="s">
        <v>1</v>
      </c>
      <c r="Q98">
        <v>6</v>
      </c>
      <c r="S98">
        <v>11</v>
      </c>
      <c r="T98" t="s">
        <v>1</v>
      </c>
      <c r="U98">
        <v>16</v>
      </c>
      <c r="W98">
        <v>-5</v>
      </c>
    </row>
    <row r="99" spans="1:23" ht="12.75">
      <c r="A99" s="321">
        <v>92</v>
      </c>
      <c r="B99" s="121">
        <v>9</v>
      </c>
      <c r="C99" t="s">
        <v>108</v>
      </c>
      <c r="D99" s="87">
        <v>41013</v>
      </c>
      <c r="E99" s="4" t="s">
        <v>94</v>
      </c>
      <c r="F99" s="86" t="s">
        <v>0</v>
      </c>
      <c r="G99" s="4" t="s">
        <v>93</v>
      </c>
      <c r="H99" s="4" t="s">
        <v>162</v>
      </c>
      <c r="J99">
        <v>1</v>
      </c>
      <c r="K99">
        <v>0</v>
      </c>
      <c r="L99">
        <v>3</v>
      </c>
      <c r="O99">
        <v>2</v>
      </c>
      <c r="P99" t="s">
        <v>1</v>
      </c>
      <c r="Q99">
        <v>6</v>
      </c>
      <c r="S99">
        <v>11</v>
      </c>
      <c r="T99" t="s">
        <v>1</v>
      </c>
      <c r="U99">
        <v>16</v>
      </c>
      <c r="W99">
        <v>-5</v>
      </c>
    </row>
    <row r="100" spans="1:23" ht="12.75">
      <c r="A100" s="321">
        <v>93</v>
      </c>
      <c r="B100" s="121">
        <v>10</v>
      </c>
      <c r="C100" t="s">
        <v>108</v>
      </c>
      <c r="D100" s="87">
        <v>41041</v>
      </c>
      <c r="E100" s="4" t="s">
        <v>94</v>
      </c>
      <c r="F100" s="86" t="s">
        <v>0</v>
      </c>
      <c r="G100" s="4" t="s">
        <v>90</v>
      </c>
      <c r="H100" s="4" t="s">
        <v>162</v>
      </c>
      <c r="J100">
        <v>0</v>
      </c>
      <c r="K100">
        <v>2</v>
      </c>
      <c r="L100">
        <v>2</v>
      </c>
      <c r="O100">
        <v>2</v>
      </c>
      <c r="P100" t="s">
        <v>1</v>
      </c>
      <c r="Q100">
        <v>6</v>
      </c>
      <c r="S100">
        <v>17</v>
      </c>
      <c r="T100" t="s">
        <v>1</v>
      </c>
      <c r="U100">
        <v>23</v>
      </c>
      <c r="W100">
        <v>-6</v>
      </c>
    </row>
    <row r="101" spans="1:23" ht="12.75">
      <c r="A101" s="321">
        <v>94</v>
      </c>
      <c r="B101" s="121">
        <v>8</v>
      </c>
      <c r="C101" t="s">
        <v>102</v>
      </c>
      <c r="D101" s="87">
        <v>40992</v>
      </c>
      <c r="E101" s="4" t="s">
        <v>92</v>
      </c>
      <c r="F101" s="86" t="s">
        <v>0</v>
      </c>
      <c r="G101" s="4" t="s">
        <v>93</v>
      </c>
      <c r="H101" s="4" t="s">
        <v>162</v>
      </c>
      <c r="J101">
        <v>1</v>
      </c>
      <c r="K101">
        <v>0</v>
      </c>
      <c r="L101">
        <v>3</v>
      </c>
      <c r="O101">
        <v>2</v>
      </c>
      <c r="P101" t="s">
        <v>1</v>
      </c>
      <c r="Q101">
        <v>6</v>
      </c>
      <c r="S101">
        <v>13</v>
      </c>
      <c r="T101" t="s">
        <v>1</v>
      </c>
      <c r="U101">
        <v>19</v>
      </c>
      <c r="W101">
        <v>-6</v>
      </c>
    </row>
    <row r="102" spans="1:23" ht="12.75">
      <c r="A102" s="321">
        <v>95</v>
      </c>
      <c r="B102" s="121">
        <v>12</v>
      </c>
      <c r="C102" t="s">
        <v>115</v>
      </c>
      <c r="D102" s="87">
        <v>41042</v>
      </c>
      <c r="E102" s="4" t="s">
        <v>95</v>
      </c>
      <c r="F102" s="86" t="s">
        <v>0</v>
      </c>
      <c r="G102" s="4" t="s">
        <v>93</v>
      </c>
      <c r="H102" s="4" t="s">
        <v>162</v>
      </c>
      <c r="J102">
        <v>1</v>
      </c>
      <c r="K102">
        <v>0</v>
      </c>
      <c r="L102">
        <v>3</v>
      </c>
      <c r="O102">
        <v>2</v>
      </c>
      <c r="P102" t="s">
        <v>1</v>
      </c>
      <c r="Q102">
        <v>6</v>
      </c>
      <c r="S102">
        <v>9</v>
      </c>
      <c r="T102" t="s">
        <v>1</v>
      </c>
      <c r="U102">
        <v>15</v>
      </c>
      <c r="W102">
        <v>-6</v>
      </c>
    </row>
    <row r="103" spans="1:23" ht="12.75">
      <c r="A103" s="321">
        <v>96</v>
      </c>
      <c r="B103" s="121">
        <v>6</v>
      </c>
      <c r="C103" t="s">
        <v>116</v>
      </c>
      <c r="D103" s="87">
        <v>40923</v>
      </c>
      <c r="E103" s="4" t="s">
        <v>95</v>
      </c>
      <c r="F103" s="86" t="s">
        <v>0</v>
      </c>
      <c r="G103" s="4" t="s">
        <v>94</v>
      </c>
      <c r="H103" s="4" t="s">
        <v>162</v>
      </c>
      <c r="J103">
        <v>1</v>
      </c>
      <c r="K103">
        <v>0</v>
      </c>
      <c r="L103">
        <v>3</v>
      </c>
      <c r="O103">
        <v>2</v>
      </c>
      <c r="P103" t="s">
        <v>1</v>
      </c>
      <c r="Q103">
        <v>6</v>
      </c>
      <c r="S103">
        <v>12</v>
      </c>
      <c r="T103" t="s">
        <v>1</v>
      </c>
      <c r="U103">
        <v>19</v>
      </c>
      <c r="W103">
        <v>-7</v>
      </c>
    </row>
    <row r="104" spans="1:23" ht="12.75">
      <c r="A104" s="321">
        <v>97</v>
      </c>
      <c r="B104" s="121">
        <v>1</v>
      </c>
      <c r="C104" t="s">
        <v>123</v>
      </c>
      <c r="D104" s="87">
        <v>40824</v>
      </c>
      <c r="E104" s="4" t="s">
        <v>96</v>
      </c>
      <c r="F104" s="86" t="s">
        <v>0</v>
      </c>
      <c r="G104" s="4" t="s">
        <v>92</v>
      </c>
      <c r="H104" s="4" t="s">
        <v>162</v>
      </c>
      <c r="J104">
        <v>1</v>
      </c>
      <c r="K104">
        <v>0</v>
      </c>
      <c r="L104">
        <v>3</v>
      </c>
      <c r="O104">
        <v>2</v>
      </c>
      <c r="P104" t="s">
        <v>1</v>
      </c>
      <c r="Q104">
        <v>6</v>
      </c>
      <c r="S104">
        <v>10</v>
      </c>
      <c r="T104" t="s">
        <v>1</v>
      </c>
      <c r="U104">
        <v>18</v>
      </c>
      <c r="W104">
        <v>-8</v>
      </c>
    </row>
    <row r="105" spans="1:23" ht="12.75">
      <c r="A105" s="321">
        <v>98</v>
      </c>
      <c r="B105" s="121">
        <v>8</v>
      </c>
      <c r="C105" t="s">
        <v>104</v>
      </c>
      <c r="D105" s="87">
        <v>40992</v>
      </c>
      <c r="E105" s="4" t="s">
        <v>92</v>
      </c>
      <c r="F105" s="86" t="s">
        <v>0</v>
      </c>
      <c r="G105" s="4" t="s">
        <v>93</v>
      </c>
      <c r="H105" s="4" t="s">
        <v>162</v>
      </c>
      <c r="J105">
        <v>1</v>
      </c>
      <c r="K105">
        <v>0</v>
      </c>
      <c r="L105">
        <v>3</v>
      </c>
      <c r="O105">
        <v>2</v>
      </c>
      <c r="P105" t="s">
        <v>1</v>
      </c>
      <c r="Q105">
        <v>6</v>
      </c>
      <c r="S105">
        <v>13</v>
      </c>
      <c r="T105" t="s">
        <v>1</v>
      </c>
      <c r="U105">
        <v>22</v>
      </c>
      <c r="W105">
        <v>-9</v>
      </c>
    </row>
    <row r="106" spans="1:23" ht="12.75">
      <c r="A106" s="321">
        <v>99</v>
      </c>
      <c r="B106" s="121">
        <v>15</v>
      </c>
      <c r="C106" t="s">
        <v>172</v>
      </c>
      <c r="D106" s="87">
        <v>41077</v>
      </c>
      <c r="E106" s="4" t="s">
        <v>96</v>
      </c>
      <c r="F106" s="86" t="s">
        <v>0</v>
      </c>
      <c r="G106" s="4" t="s">
        <v>95</v>
      </c>
      <c r="H106" s="4" t="s">
        <v>162</v>
      </c>
      <c r="J106">
        <v>1</v>
      </c>
      <c r="K106">
        <v>0</v>
      </c>
      <c r="L106">
        <v>3</v>
      </c>
      <c r="O106">
        <v>2</v>
      </c>
      <c r="P106" t="s">
        <v>1</v>
      </c>
      <c r="Q106">
        <v>6</v>
      </c>
      <c r="S106">
        <v>8</v>
      </c>
      <c r="T106" t="s">
        <v>1</v>
      </c>
      <c r="U106">
        <v>18</v>
      </c>
      <c r="W106">
        <v>-10</v>
      </c>
    </row>
    <row r="107" spans="1:23" ht="12.75">
      <c r="A107" s="321">
        <v>100</v>
      </c>
      <c r="B107" s="121">
        <v>13</v>
      </c>
      <c r="C107" t="s">
        <v>103</v>
      </c>
      <c r="D107" s="87">
        <v>41070</v>
      </c>
      <c r="E107" s="4" t="s">
        <v>92</v>
      </c>
      <c r="F107" s="86" t="s">
        <v>0</v>
      </c>
      <c r="G107" s="4" t="s">
        <v>90</v>
      </c>
      <c r="H107" s="4" t="s">
        <v>162</v>
      </c>
      <c r="J107">
        <v>0</v>
      </c>
      <c r="K107">
        <v>1</v>
      </c>
      <c r="L107">
        <v>3</v>
      </c>
      <c r="O107">
        <v>1</v>
      </c>
      <c r="P107" t="s">
        <v>1</v>
      </c>
      <c r="Q107">
        <v>7</v>
      </c>
      <c r="S107">
        <v>9</v>
      </c>
      <c r="T107" t="s">
        <v>1</v>
      </c>
      <c r="U107">
        <v>14</v>
      </c>
      <c r="W107">
        <v>-5</v>
      </c>
    </row>
    <row r="108" spans="1:23" ht="12.75">
      <c r="A108" s="321">
        <v>101</v>
      </c>
      <c r="B108" s="121">
        <v>4</v>
      </c>
      <c r="C108" t="s">
        <v>102</v>
      </c>
      <c r="D108" s="87">
        <v>40873</v>
      </c>
      <c r="E108" s="4" t="s">
        <v>92</v>
      </c>
      <c r="F108" s="86" t="s">
        <v>0</v>
      </c>
      <c r="G108" s="4" t="s">
        <v>95</v>
      </c>
      <c r="H108" s="4" t="s">
        <v>162</v>
      </c>
      <c r="J108">
        <v>0</v>
      </c>
      <c r="K108">
        <v>1</v>
      </c>
      <c r="L108">
        <v>3</v>
      </c>
      <c r="O108">
        <v>1</v>
      </c>
      <c r="P108" t="s">
        <v>1</v>
      </c>
      <c r="Q108">
        <v>7</v>
      </c>
      <c r="S108">
        <v>12</v>
      </c>
      <c r="T108" t="s">
        <v>1</v>
      </c>
      <c r="U108">
        <v>19</v>
      </c>
      <c r="W108">
        <v>-7</v>
      </c>
    </row>
    <row r="109" spans="1:23" ht="12.75">
      <c r="A109" s="321">
        <v>102</v>
      </c>
      <c r="B109" s="121">
        <v>14</v>
      </c>
      <c r="C109" t="s">
        <v>124</v>
      </c>
      <c r="D109" s="87">
        <v>41075</v>
      </c>
      <c r="E109" s="4" t="s">
        <v>96</v>
      </c>
      <c r="F109" s="86" t="s">
        <v>0</v>
      </c>
      <c r="G109" s="4" t="s">
        <v>90</v>
      </c>
      <c r="H109" s="4" t="s">
        <v>162</v>
      </c>
      <c r="J109">
        <v>0</v>
      </c>
      <c r="K109">
        <v>1</v>
      </c>
      <c r="L109">
        <v>3</v>
      </c>
      <c r="O109">
        <v>1</v>
      </c>
      <c r="P109" t="s">
        <v>1</v>
      </c>
      <c r="Q109">
        <v>7</v>
      </c>
      <c r="S109">
        <v>13</v>
      </c>
      <c r="T109" t="s">
        <v>1</v>
      </c>
      <c r="U109">
        <v>21</v>
      </c>
      <c r="W109">
        <v>-8</v>
      </c>
    </row>
    <row r="110" spans="1:23" ht="12.75">
      <c r="A110" s="321">
        <v>103</v>
      </c>
      <c r="B110" s="121">
        <v>4</v>
      </c>
      <c r="C110" t="s">
        <v>105</v>
      </c>
      <c r="D110" s="87">
        <v>40873</v>
      </c>
      <c r="E110" s="4" t="s">
        <v>92</v>
      </c>
      <c r="F110" s="86" t="s">
        <v>0</v>
      </c>
      <c r="G110" s="4" t="s">
        <v>95</v>
      </c>
      <c r="H110" s="4" t="s">
        <v>162</v>
      </c>
      <c r="J110">
        <v>0</v>
      </c>
      <c r="K110">
        <v>1</v>
      </c>
      <c r="L110">
        <v>3</v>
      </c>
      <c r="O110">
        <v>1</v>
      </c>
      <c r="P110" t="s">
        <v>1</v>
      </c>
      <c r="Q110">
        <v>7</v>
      </c>
      <c r="S110">
        <v>11</v>
      </c>
      <c r="T110" t="s">
        <v>1</v>
      </c>
      <c r="U110">
        <v>19</v>
      </c>
      <c r="W110">
        <v>-8</v>
      </c>
    </row>
    <row r="111" spans="1:23" ht="12.75">
      <c r="A111" s="321">
        <v>104</v>
      </c>
      <c r="B111" s="121">
        <v>5</v>
      </c>
      <c r="C111" t="s">
        <v>103</v>
      </c>
      <c r="D111" s="87">
        <v>40923</v>
      </c>
      <c r="E111" s="4" t="s">
        <v>92</v>
      </c>
      <c r="F111" s="86" t="s">
        <v>0</v>
      </c>
      <c r="G111" s="4" t="s">
        <v>94</v>
      </c>
      <c r="H111" s="4" t="s">
        <v>162</v>
      </c>
      <c r="J111">
        <v>0</v>
      </c>
      <c r="K111">
        <v>1</v>
      </c>
      <c r="L111">
        <v>3</v>
      </c>
      <c r="O111">
        <v>1</v>
      </c>
      <c r="P111" t="s">
        <v>1</v>
      </c>
      <c r="Q111">
        <v>7</v>
      </c>
      <c r="S111">
        <v>11</v>
      </c>
      <c r="T111" t="s">
        <v>1</v>
      </c>
      <c r="U111">
        <v>22</v>
      </c>
      <c r="W111">
        <v>-11</v>
      </c>
    </row>
    <row r="112" spans="1:23" ht="12.75">
      <c r="A112" s="321">
        <v>105</v>
      </c>
      <c r="B112" s="121">
        <v>1</v>
      </c>
      <c r="C112" t="s">
        <v>122</v>
      </c>
      <c r="D112" s="87">
        <v>40824</v>
      </c>
      <c r="E112" s="4" t="s">
        <v>96</v>
      </c>
      <c r="F112" s="86" t="s">
        <v>0</v>
      </c>
      <c r="G112" s="4" t="s">
        <v>92</v>
      </c>
      <c r="H112" s="4" t="s">
        <v>162</v>
      </c>
      <c r="J112">
        <v>0</v>
      </c>
      <c r="K112">
        <v>1</v>
      </c>
      <c r="L112">
        <v>3</v>
      </c>
      <c r="O112">
        <v>1</v>
      </c>
      <c r="P112" t="s">
        <v>1</v>
      </c>
      <c r="Q112">
        <v>7</v>
      </c>
      <c r="S112">
        <v>12</v>
      </c>
      <c r="T112" t="s">
        <v>1</v>
      </c>
      <c r="U112">
        <v>25</v>
      </c>
      <c r="W112">
        <v>-13</v>
      </c>
    </row>
    <row r="113" spans="1:23" ht="12.75">
      <c r="A113" s="321">
        <v>106</v>
      </c>
      <c r="B113" s="121">
        <v>14</v>
      </c>
      <c r="C113" t="s">
        <v>172</v>
      </c>
      <c r="D113" s="87">
        <v>41075</v>
      </c>
      <c r="E113" s="4" t="s">
        <v>96</v>
      </c>
      <c r="F113" s="86" t="s">
        <v>0</v>
      </c>
      <c r="G113" s="4" t="s">
        <v>90</v>
      </c>
      <c r="H113" s="4" t="s">
        <v>162</v>
      </c>
      <c r="J113">
        <v>0</v>
      </c>
      <c r="K113">
        <v>1</v>
      </c>
      <c r="L113">
        <v>3</v>
      </c>
      <c r="O113">
        <v>1</v>
      </c>
      <c r="P113" t="s">
        <v>1</v>
      </c>
      <c r="Q113">
        <v>7</v>
      </c>
      <c r="S113">
        <v>5</v>
      </c>
      <c r="T113" t="s">
        <v>1</v>
      </c>
      <c r="U113">
        <v>19</v>
      </c>
      <c r="W113">
        <v>-14</v>
      </c>
    </row>
    <row r="114" spans="1:23" ht="12.75">
      <c r="A114" s="321">
        <v>107</v>
      </c>
      <c r="B114" s="121">
        <v>13</v>
      </c>
      <c r="C114" t="s">
        <v>215</v>
      </c>
      <c r="D114" s="87">
        <v>41070</v>
      </c>
      <c r="E114" s="4" t="s">
        <v>92</v>
      </c>
      <c r="F114" s="86" t="s">
        <v>0</v>
      </c>
      <c r="G114" s="4" t="s">
        <v>90</v>
      </c>
      <c r="H114" s="4" t="s">
        <v>162</v>
      </c>
      <c r="J114">
        <v>0</v>
      </c>
      <c r="K114">
        <v>0</v>
      </c>
      <c r="L114">
        <v>4</v>
      </c>
      <c r="O114">
        <v>0</v>
      </c>
      <c r="P114" t="s">
        <v>1</v>
      </c>
      <c r="Q114">
        <v>8</v>
      </c>
      <c r="S114">
        <v>14</v>
      </c>
      <c r="T114" t="s">
        <v>1</v>
      </c>
      <c r="U114">
        <v>23</v>
      </c>
      <c r="W114">
        <v>-9</v>
      </c>
    </row>
    <row r="115" spans="1:23" ht="12.75">
      <c r="A115" s="321">
        <v>108</v>
      </c>
      <c r="B115" s="121">
        <v>15</v>
      </c>
      <c r="C115" t="s">
        <v>124</v>
      </c>
      <c r="D115" s="87">
        <v>41077</v>
      </c>
      <c r="E115" s="4" t="s">
        <v>96</v>
      </c>
      <c r="F115" s="86" t="s">
        <v>0</v>
      </c>
      <c r="G115" s="4" t="s">
        <v>95</v>
      </c>
      <c r="H115" s="4" t="s">
        <v>162</v>
      </c>
      <c r="J115">
        <v>0</v>
      </c>
      <c r="K115">
        <v>0</v>
      </c>
      <c r="L115">
        <v>4</v>
      </c>
      <c r="O115">
        <v>0</v>
      </c>
      <c r="P115" t="s">
        <v>1</v>
      </c>
      <c r="Q115">
        <v>8</v>
      </c>
      <c r="S115">
        <v>9</v>
      </c>
      <c r="T115" t="s">
        <v>1</v>
      </c>
      <c r="U115">
        <v>20</v>
      </c>
      <c r="W115">
        <v>-11</v>
      </c>
    </row>
    <row r="116" spans="1:23" ht="12.75">
      <c r="A116" s="321">
        <v>109</v>
      </c>
      <c r="B116" s="121">
        <v>4</v>
      </c>
      <c r="C116" t="s">
        <v>103</v>
      </c>
      <c r="D116" s="87">
        <v>40873</v>
      </c>
      <c r="E116" s="4" t="s">
        <v>92</v>
      </c>
      <c r="F116" s="86" t="s">
        <v>0</v>
      </c>
      <c r="G116" s="4" t="s">
        <v>95</v>
      </c>
      <c r="H116" s="4" t="s">
        <v>162</v>
      </c>
      <c r="J116">
        <v>0</v>
      </c>
      <c r="K116">
        <v>0</v>
      </c>
      <c r="L116">
        <v>4</v>
      </c>
      <c r="O116">
        <v>0</v>
      </c>
      <c r="P116" t="s">
        <v>1</v>
      </c>
      <c r="Q116">
        <v>8</v>
      </c>
      <c r="S116">
        <v>7</v>
      </c>
      <c r="T116" t="s">
        <v>1</v>
      </c>
      <c r="U116">
        <v>18</v>
      </c>
      <c r="W116">
        <v>-11</v>
      </c>
    </row>
    <row r="117" spans="1:23" ht="12.75">
      <c r="A117" s="321">
        <v>110</v>
      </c>
      <c r="B117" s="121">
        <v>3</v>
      </c>
      <c r="C117" t="s">
        <v>120</v>
      </c>
      <c r="D117" s="87">
        <v>40873</v>
      </c>
      <c r="E117" s="4" t="s">
        <v>96</v>
      </c>
      <c r="F117" s="86" t="s">
        <v>0</v>
      </c>
      <c r="G117" s="4" t="s">
        <v>94</v>
      </c>
      <c r="H117" s="4" t="s">
        <v>162</v>
      </c>
      <c r="J117">
        <v>0</v>
      </c>
      <c r="K117">
        <v>0</v>
      </c>
      <c r="L117">
        <v>4</v>
      </c>
      <c r="O117">
        <v>0</v>
      </c>
      <c r="P117" t="s">
        <v>1</v>
      </c>
      <c r="Q117">
        <v>8</v>
      </c>
      <c r="S117">
        <v>2</v>
      </c>
      <c r="T117" t="s">
        <v>1</v>
      </c>
      <c r="U117">
        <v>14</v>
      </c>
      <c r="W117">
        <v>-12</v>
      </c>
    </row>
    <row r="118" spans="1:23" ht="12.75">
      <c r="A118" s="321">
        <v>111</v>
      </c>
      <c r="B118" s="121">
        <v>2</v>
      </c>
      <c r="C118" t="s">
        <v>123</v>
      </c>
      <c r="D118" s="87">
        <v>40845</v>
      </c>
      <c r="E118" s="4" t="s">
        <v>96</v>
      </c>
      <c r="F118" s="86" t="s">
        <v>0</v>
      </c>
      <c r="G118" s="4" t="s">
        <v>93</v>
      </c>
      <c r="H118" s="4" t="s">
        <v>162</v>
      </c>
      <c r="J118">
        <v>0</v>
      </c>
      <c r="K118">
        <v>0</v>
      </c>
      <c r="L118">
        <v>4</v>
      </c>
      <c r="O118">
        <v>0</v>
      </c>
      <c r="P118" t="s">
        <v>1</v>
      </c>
      <c r="Q118">
        <v>8</v>
      </c>
      <c r="S118">
        <v>13</v>
      </c>
      <c r="T118" t="s">
        <v>1</v>
      </c>
      <c r="U118">
        <v>26</v>
      </c>
      <c r="W118">
        <v>-13</v>
      </c>
    </row>
    <row r="119" spans="1:23" ht="12.75">
      <c r="A119" s="321">
        <v>112</v>
      </c>
      <c r="B119" s="121">
        <v>8</v>
      </c>
      <c r="C119" t="s">
        <v>105</v>
      </c>
      <c r="D119" s="87">
        <v>40992</v>
      </c>
      <c r="E119" s="4" t="s">
        <v>92</v>
      </c>
      <c r="F119" s="86" t="s">
        <v>0</v>
      </c>
      <c r="G119" s="4" t="s">
        <v>93</v>
      </c>
      <c r="H119" s="4" t="s">
        <v>162</v>
      </c>
      <c r="J119">
        <v>0</v>
      </c>
      <c r="K119">
        <v>0</v>
      </c>
      <c r="L119">
        <v>4</v>
      </c>
      <c r="O119">
        <v>0</v>
      </c>
      <c r="P119" t="s">
        <v>1</v>
      </c>
      <c r="Q119">
        <v>8</v>
      </c>
      <c r="S119">
        <v>11</v>
      </c>
      <c r="T119" t="s">
        <v>1</v>
      </c>
      <c r="U119">
        <v>24</v>
      </c>
      <c r="W119">
        <v>-13</v>
      </c>
    </row>
    <row r="120" spans="1:23" ht="12.75">
      <c r="A120" s="321">
        <v>113</v>
      </c>
      <c r="B120" s="121">
        <v>6</v>
      </c>
      <c r="C120" t="s">
        <v>118</v>
      </c>
      <c r="D120" s="87">
        <v>40923</v>
      </c>
      <c r="E120" s="4" t="s">
        <v>95</v>
      </c>
      <c r="F120" s="86" t="s">
        <v>0</v>
      </c>
      <c r="G120" s="4" t="s">
        <v>94</v>
      </c>
      <c r="H120" s="4" t="s">
        <v>162</v>
      </c>
      <c r="J120">
        <v>0</v>
      </c>
      <c r="K120">
        <v>0</v>
      </c>
      <c r="L120">
        <v>4</v>
      </c>
      <c r="O120">
        <v>0</v>
      </c>
      <c r="P120" t="s">
        <v>1</v>
      </c>
      <c r="Q120">
        <v>8</v>
      </c>
      <c r="S120">
        <v>8</v>
      </c>
      <c r="T120" t="s">
        <v>1</v>
      </c>
      <c r="U120">
        <v>24</v>
      </c>
      <c r="W120">
        <v>-16</v>
      </c>
    </row>
    <row r="121" spans="1:23" ht="12.75">
      <c r="A121" s="321">
        <v>114</v>
      </c>
      <c r="B121" s="121">
        <v>14</v>
      </c>
      <c r="C121" t="s">
        <v>125</v>
      </c>
      <c r="D121" s="87">
        <v>41075</v>
      </c>
      <c r="E121" s="4" t="s">
        <v>96</v>
      </c>
      <c r="F121" s="86" t="s">
        <v>0</v>
      </c>
      <c r="G121" s="4" t="s">
        <v>90</v>
      </c>
      <c r="H121" s="4" t="s">
        <v>162</v>
      </c>
      <c r="J121">
        <v>0</v>
      </c>
      <c r="K121">
        <v>0</v>
      </c>
      <c r="L121">
        <v>4</v>
      </c>
      <c r="O121">
        <v>0</v>
      </c>
      <c r="P121" t="s">
        <v>1</v>
      </c>
      <c r="Q121">
        <v>8</v>
      </c>
      <c r="S121">
        <v>5</v>
      </c>
      <c r="T121" t="s">
        <v>1</v>
      </c>
      <c r="U121">
        <v>21</v>
      </c>
      <c r="W121">
        <v>-16</v>
      </c>
    </row>
    <row r="122" spans="1:23" ht="12.75">
      <c r="A122" s="321">
        <v>115</v>
      </c>
      <c r="B122" s="121">
        <v>12</v>
      </c>
      <c r="C122" t="s">
        <v>194</v>
      </c>
      <c r="D122" s="87">
        <v>41042</v>
      </c>
      <c r="E122" s="4" t="s">
        <v>93</v>
      </c>
      <c r="F122" s="86" t="s">
        <v>0</v>
      </c>
      <c r="G122" s="4" t="s">
        <v>95</v>
      </c>
      <c r="H122" s="4" t="s">
        <v>162</v>
      </c>
      <c r="J122">
        <v>0</v>
      </c>
      <c r="K122">
        <v>0</v>
      </c>
      <c r="L122">
        <v>4</v>
      </c>
      <c r="O122">
        <v>0</v>
      </c>
      <c r="P122" t="s">
        <v>1</v>
      </c>
      <c r="Q122">
        <v>8</v>
      </c>
      <c r="S122">
        <v>6</v>
      </c>
      <c r="T122" t="s">
        <v>1</v>
      </c>
      <c r="U122">
        <v>23</v>
      </c>
      <c r="W122">
        <v>-17</v>
      </c>
    </row>
    <row r="123" spans="1:23" ht="12.75">
      <c r="A123" s="321">
        <v>116</v>
      </c>
      <c r="B123" s="121">
        <v>3</v>
      </c>
      <c r="C123" t="s">
        <v>124</v>
      </c>
      <c r="D123" s="87">
        <v>40873</v>
      </c>
      <c r="E123" s="4" t="s">
        <v>96</v>
      </c>
      <c r="F123" s="86" t="s">
        <v>0</v>
      </c>
      <c r="G123" s="4" t="s">
        <v>94</v>
      </c>
      <c r="H123" s="4" t="s">
        <v>162</v>
      </c>
      <c r="J123">
        <v>0</v>
      </c>
      <c r="K123">
        <v>0</v>
      </c>
      <c r="L123">
        <v>4</v>
      </c>
      <c r="O123">
        <v>0</v>
      </c>
      <c r="P123" t="s">
        <v>1</v>
      </c>
      <c r="Q123">
        <v>8</v>
      </c>
      <c r="S123">
        <v>11</v>
      </c>
      <c r="T123" t="s">
        <v>1</v>
      </c>
      <c r="U123">
        <v>29</v>
      </c>
      <c r="W123">
        <v>-18</v>
      </c>
    </row>
    <row r="124" spans="1:23" ht="12.75">
      <c r="A124" s="321">
        <v>117</v>
      </c>
      <c r="B124" s="121">
        <v>2</v>
      </c>
      <c r="C124" t="s">
        <v>120</v>
      </c>
      <c r="D124" s="87">
        <v>40845</v>
      </c>
      <c r="E124" s="4" t="s">
        <v>96</v>
      </c>
      <c r="F124" s="86" t="s">
        <v>0</v>
      </c>
      <c r="G124" s="4" t="s">
        <v>93</v>
      </c>
      <c r="H124" s="4" t="s">
        <v>162</v>
      </c>
      <c r="J124">
        <v>0</v>
      </c>
      <c r="K124">
        <v>0</v>
      </c>
      <c r="L124">
        <v>4</v>
      </c>
      <c r="O124">
        <v>0</v>
      </c>
      <c r="P124" t="s">
        <v>1</v>
      </c>
      <c r="Q124">
        <v>8</v>
      </c>
      <c r="S124">
        <v>8</v>
      </c>
      <c r="T124" t="s">
        <v>1</v>
      </c>
      <c r="U124">
        <v>26</v>
      </c>
      <c r="W124">
        <v>-18</v>
      </c>
    </row>
    <row r="125" spans="1:23" ht="12.75">
      <c r="A125" s="321">
        <v>118</v>
      </c>
      <c r="B125" s="121">
        <v>2</v>
      </c>
      <c r="C125" t="s">
        <v>172</v>
      </c>
      <c r="D125" s="87">
        <v>40845</v>
      </c>
      <c r="E125" s="4" t="s">
        <v>96</v>
      </c>
      <c r="F125" s="86" t="s">
        <v>0</v>
      </c>
      <c r="G125" s="4" t="s">
        <v>93</v>
      </c>
      <c r="H125" s="4" t="s">
        <v>162</v>
      </c>
      <c r="J125">
        <v>0</v>
      </c>
      <c r="K125">
        <v>0</v>
      </c>
      <c r="L125">
        <v>4</v>
      </c>
      <c r="O125">
        <v>0</v>
      </c>
      <c r="P125" t="s">
        <v>1</v>
      </c>
      <c r="Q125">
        <v>8</v>
      </c>
      <c r="S125">
        <v>7</v>
      </c>
      <c r="T125" t="s">
        <v>1</v>
      </c>
      <c r="U125">
        <v>25</v>
      </c>
      <c r="W125">
        <v>-18</v>
      </c>
    </row>
    <row r="126" spans="1:23" ht="12.75">
      <c r="A126" s="321">
        <v>119</v>
      </c>
      <c r="B126" s="121">
        <v>3</v>
      </c>
      <c r="C126" t="s">
        <v>125</v>
      </c>
      <c r="D126" s="87">
        <v>40873</v>
      </c>
      <c r="E126" s="4" t="s">
        <v>96</v>
      </c>
      <c r="F126" s="86" t="s">
        <v>0</v>
      </c>
      <c r="G126" s="4" t="s">
        <v>94</v>
      </c>
      <c r="H126" s="4" t="s">
        <v>162</v>
      </c>
      <c r="J126">
        <v>0</v>
      </c>
      <c r="K126">
        <v>0</v>
      </c>
      <c r="L126">
        <v>4</v>
      </c>
      <c r="O126">
        <v>0</v>
      </c>
      <c r="P126" t="s">
        <v>1</v>
      </c>
      <c r="Q126">
        <v>8</v>
      </c>
      <c r="S126">
        <v>7</v>
      </c>
      <c r="T126" t="s">
        <v>1</v>
      </c>
      <c r="U126">
        <v>27</v>
      </c>
      <c r="W126">
        <v>-20</v>
      </c>
    </row>
    <row r="127" spans="1:23" ht="12.75">
      <c r="A127" s="321">
        <v>120</v>
      </c>
      <c r="B127" s="121">
        <v>11</v>
      </c>
      <c r="C127" t="s">
        <v>118</v>
      </c>
      <c r="D127" s="87">
        <v>41041</v>
      </c>
      <c r="E127" s="4" t="s">
        <v>95</v>
      </c>
      <c r="F127" s="86" t="s">
        <v>0</v>
      </c>
      <c r="G127" s="4" t="s">
        <v>90</v>
      </c>
      <c r="H127" s="4" t="s">
        <v>162</v>
      </c>
      <c r="J127">
        <v>0</v>
      </c>
      <c r="K127">
        <v>0</v>
      </c>
      <c r="L127">
        <v>4</v>
      </c>
      <c r="O127">
        <v>0</v>
      </c>
      <c r="P127" t="s">
        <v>1</v>
      </c>
      <c r="Q127">
        <v>8</v>
      </c>
      <c r="S127">
        <v>5</v>
      </c>
      <c r="T127" t="s">
        <v>1</v>
      </c>
      <c r="U127">
        <v>27</v>
      </c>
      <c r="W127">
        <v>-22</v>
      </c>
    </row>
    <row r="128" spans="2:6" ht="12.75">
      <c r="B128" s="121"/>
      <c r="D128" s="87"/>
      <c r="E128"/>
      <c r="F128" s="86"/>
    </row>
    <row r="129" spans="2:6" ht="12.75">
      <c r="B129" s="121"/>
      <c r="D129" s="87"/>
      <c r="E129"/>
      <c r="F129" s="86"/>
    </row>
  </sheetData>
  <sheetProtection/>
  <autoFilter ref="B7:W129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/>
  <dimension ref="A2:Z63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140625" style="0" bestFit="1" customWidth="1"/>
    <col min="3" max="3" width="23.140625" style="0" bestFit="1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364" t="s">
        <v>31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365"/>
      <c r="Z2" s="366"/>
    </row>
    <row r="3" spans="1:18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26" s="94" customFormat="1" ht="12.75" customHeight="1" thickBot="1">
      <c r="A4" s="149"/>
      <c r="B4" s="92"/>
      <c r="C4" s="97" t="s">
        <v>15</v>
      </c>
      <c r="D4" s="97"/>
      <c r="E4" s="92">
        <f>SUBTOTAL(9,E8:E42)</f>
        <v>120</v>
      </c>
      <c r="F4" s="92">
        <f>SUBTOTAL(9,F8:F42)</f>
        <v>480</v>
      </c>
      <c r="G4" s="92"/>
      <c r="H4" s="92">
        <f>SUBTOTAL(9,H8:H42)</f>
        <v>210</v>
      </c>
      <c r="I4" s="92">
        <f>SUBTOTAL(9,I8:I42)</f>
        <v>60</v>
      </c>
      <c r="J4" s="92">
        <f>SUBTOTAL(9,J8:J42)</f>
        <v>210</v>
      </c>
      <c r="K4" s="92"/>
      <c r="L4" s="92">
        <f>SUBTOTAL(9,L8:L42)</f>
        <v>480</v>
      </c>
      <c r="M4" s="92" t="s">
        <v>1</v>
      </c>
      <c r="N4" s="92">
        <f>SUBTOTAL(9,N8:N42)</f>
        <v>480</v>
      </c>
      <c r="O4" s="92"/>
      <c r="P4" s="92">
        <f>SUBTOTAL(9,P8:P42)</f>
        <v>1827</v>
      </c>
      <c r="Q4" s="92" t="s">
        <v>1</v>
      </c>
      <c r="R4" s="92">
        <f>SUBTOTAL(9,R8:R42)</f>
        <v>1827</v>
      </c>
      <c r="S4" s="92"/>
      <c r="T4" s="93">
        <f>SUBTOTAL(9,T8:T42)</f>
        <v>0</v>
      </c>
      <c r="V4" s="133"/>
      <c r="W4" s="92"/>
      <c r="X4" s="92"/>
      <c r="Y4" s="134" t="s">
        <v>24</v>
      </c>
      <c r="Z4" s="93"/>
    </row>
    <row r="5" spans="1:18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26" s="109" customFormat="1" ht="12.75" customHeight="1">
      <c r="A6" s="131" t="s">
        <v>30</v>
      </c>
      <c r="B6" s="114"/>
      <c r="C6" s="116" t="s">
        <v>27</v>
      </c>
      <c r="D6" s="116" t="s">
        <v>16</v>
      </c>
      <c r="E6" s="112" t="s">
        <v>21</v>
      </c>
      <c r="F6" s="112" t="s">
        <v>22</v>
      </c>
      <c r="G6" s="112"/>
      <c r="H6" s="112" t="s">
        <v>18</v>
      </c>
      <c r="I6" s="112" t="s">
        <v>19</v>
      </c>
      <c r="J6" s="112" t="s">
        <v>20</v>
      </c>
      <c r="K6" s="112"/>
      <c r="L6" s="112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  <c r="V6" s="131" t="s">
        <v>7</v>
      </c>
      <c r="W6" s="114"/>
      <c r="X6" s="114"/>
      <c r="Y6" s="113" t="s">
        <v>8</v>
      </c>
      <c r="Z6" s="132"/>
    </row>
    <row r="7" spans="2:20" ht="6.75" customHeight="1">
      <c r="B7" s="108">
        <v>33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</row>
    <row r="8" spans="1:26" ht="12.75" customHeight="1">
      <c r="A8" s="321">
        <v>1</v>
      </c>
      <c r="B8" t="s">
        <v>109</v>
      </c>
      <c r="C8" t="s">
        <v>94</v>
      </c>
      <c r="D8" t="s">
        <v>162</v>
      </c>
      <c r="E8">
        <v>5</v>
      </c>
      <c r="F8">
        <v>20</v>
      </c>
      <c r="H8">
        <v>17</v>
      </c>
      <c r="I8">
        <v>2</v>
      </c>
      <c r="J8">
        <v>1</v>
      </c>
      <c r="L8">
        <v>36</v>
      </c>
      <c r="M8" t="s">
        <v>1</v>
      </c>
      <c r="N8">
        <v>4</v>
      </c>
      <c r="P8">
        <v>111</v>
      </c>
      <c r="Q8" t="s">
        <v>1</v>
      </c>
      <c r="R8">
        <v>53</v>
      </c>
      <c r="T8">
        <v>58</v>
      </c>
      <c r="V8" s="130">
        <v>7.2</v>
      </c>
      <c r="X8" s="129">
        <v>22.2</v>
      </c>
      <c r="Y8" s="129" t="s">
        <v>1</v>
      </c>
      <c r="Z8" s="129">
        <v>10.6</v>
      </c>
    </row>
    <row r="9" spans="1:26" ht="12.75" customHeight="1">
      <c r="A9" s="321">
        <v>2</v>
      </c>
      <c r="B9" t="s">
        <v>110</v>
      </c>
      <c r="C9" t="s">
        <v>94</v>
      </c>
      <c r="D9" t="s">
        <v>162</v>
      </c>
      <c r="E9">
        <v>5</v>
      </c>
      <c r="F9">
        <v>20</v>
      </c>
      <c r="H9">
        <v>15</v>
      </c>
      <c r="I9">
        <v>1</v>
      </c>
      <c r="J9">
        <v>4</v>
      </c>
      <c r="L9">
        <v>31</v>
      </c>
      <c r="M9" t="s">
        <v>1</v>
      </c>
      <c r="N9">
        <v>9</v>
      </c>
      <c r="P9">
        <v>92</v>
      </c>
      <c r="Q9" t="s">
        <v>1</v>
      </c>
      <c r="R9">
        <v>60</v>
      </c>
      <c r="T9">
        <v>32</v>
      </c>
      <c r="V9" s="130">
        <v>6.2</v>
      </c>
      <c r="X9" s="129">
        <v>18.4</v>
      </c>
      <c r="Y9" s="129" t="s">
        <v>1</v>
      </c>
      <c r="Z9" s="129">
        <v>12</v>
      </c>
    </row>
    <row r="10" spans="1:26" ht="12.75" customHeight="1">
      <c r="A10" s="321">
        <v>3</v>
      </c>
      <c r="B10" t="s">
        <v>117</v>
      </c>
      <c r="C10" t="s">
        <v>95</v>
      </c>
      <c r="D10" t="s">
        <v>162</v>
      </c>
      <c r="E10">
        <v>5</v>
      </c>
      <c r="F10">
        <v>20</v>
      </c>
      <c r="H10">
        <v>13</v>
      </c>
      <c r="I10">
        <v>3</v>
      </c>
      <c r="J10">
        <v>4</v>
      </c>
      <c r="L10">
        <v>29</v>
      </c>
      <c r="M10" t="s">
        <v>1</v>
      </c>
      <c r="N10">
        <v>11</v>
      </c>
      <c r="P10">
        <v>102</v>
      </c>
      <c r="Q10" t="s">
        <v>1</v>
      </c>
      <c r="R10">
        <v>63</v>
      </c>
      <c r="T10">
        <v>39</v>
      </c>
      <c r="V10" s="130">
        <v>5.8</v>
      </c>
      <c r="X10" s="129">
        <v>20.4</v>
      </c>
      <c r="Y10" s="129" t="s">
        <v>1</v>
      </c>
      <c r="Z10" s="129">
        <v>12.6</v>
      </c>
    </row>
    <row r="11" spans="1:26" ht="12.75" customHeight="1">
      <c r="A11" s="321">
        <v>4</v>
      </c>
      <c r="B11" t="s">
        <v>100</v>
      </c>
      <c r="C11" t="s">
        <v>90</v>
      </c>
      <c r="D11" t="s">
        <v>162</v>
      </c>
      <c r="E11">
        <v>5</v>
      </c>
      <c r="F11">
        <v>20</v>
      </c>
      <c r="H11">
        <v>12</v>
      </c>
      <c r="I11">
        <v>3</v>
      </c>
      <c r="J11">
        <v>5</v>
      </c>
      <c r="L11">
        <v>27</v>
      </c>
      <c r="M11" t="s">
        <v>1</v>
      </c>
      <c r="N11">
        <v>13</v>
      </c>
      <c r="P11">
        <v>95</v>
      </c>
      <c r="Q11" t="s">
        <v>1</v>
      </c>
      <c r="R11">
        <v>73</v>
      </c>
      <c r="T11">
        <v>22</v>
      </c>
      <c r="V11" s="130">
        <v>5.4</v>
      </c>
      <c r="X11" s="129">
        <v>19</v>
      </c>
      <c r="Y11" s="129" t="s">
        <v>1</v>
      </c>
      <c r="Z11" s="129">
        <v>14.6</v>
      </c>
    </row>
    <row r="12" spans="1:26" ht="12.75" customHeight="1">
      <c r="A12" s="321">
        <v>5</v>
      </c>
      <c r="B12" t="s">
        <v>114</v>
      </c>
      <c r="C12" t="s">
        <v>93</v>
      </c>
      <c r="D12" t="s">
        <v>162</v>
      </c>
      <c r="E12">
        <v>5</v>
      </c>
      <c r="F12">
        <v>20</v>
      </c>
      <c r="H12">
        <v>12</v>
      </c>
      <c r="I12">
        <v>3</v>
      </c>
      <c r="J12">
        <v>5</v>
      </c>
      <c r="L12">
        <v>27</v>
      </c>
      <c r="M12" t="s">
        <v>1</v>
      </c>
      <c r="N12">
        <v>13</v>
      </c>
      <c r="P12">
        <v>75</v>
      </c>
      <c r="Q12" t="s">
        <v>1</v>
      </c>
      <c r="R12">
        <v>58</v>
      </c>
      <c r="T12">
        <v>17</v>
      </c>
      <c r="V12" s="130">
        <v>5.4</v>
      </c>
      <c r="X12" s="129">
        <v>15</v>
      </c>
      <c r="Y12" s="129" t="s">
        <v>1</v>
      </c>
      <c r="Z12" s="129">
        <v>11.6</v>
      </c>
    </row>
    <row r="13" spans="1:26" ht="12.75" customHeight="1">
      <c r="A13" s="321">
        <v>6</v>
      </c>
      <c r="B13" t="s">
        <v>107</v>
      </c>
      <c r="C13" t="s">
        <v>94</v>
      </c>
      <c r="D13" t="s">
        <v>162</v>
      </c>
      <c r="E13">
        <v>5</v>
      </c>
      <c r="F13">
        <v>20</v>
      </c>
      <c r="H13">
        <v>10</v>
      </c>
      <c r="I13">
        <v>6</v>
      </c>
      <c r="J13">
        <v>4</v>
      </c>
      <c r="L13">
        <v>26</v>
      </c>
      <c r="M13" t="s">
        <v>1</v>
      </c>
      <c r="N13">
        <v>14</v>
      </c>
      <c r="P13">
        <v>72</v>
      </c>
      <c r="Q13" t="s">
        <v>1</v>
      </c>
      <c r="R13">
        <v>57</v>
      </c>
      <c r="T13">
        <v>15</v>
      </c>
      <c r="V13" s="130">
        <v>5.2</v>
      </c>
      <c r="X13" s="129">
        <v>14.4</v>
      </c>
      <c r="Y13" s="129" t="s">
        <v>1</v>
      </c>
      <c r="Z13" s="129">
        <v>11.4</v>
      </c>
    </row>
    <row r="14" spans="1:26" ht="12.75" customHeight="1">
      <c r="A14" s="321">
        <v>7</v>
      </c>
      <c r="B14" t="s">
        <v>111</v>
      </c>
      <c r="C14" t="s">
        <v>93</v>
      </c>
      <c r="D14" t="s">
        <v>162</v>
      </c>
      <c r="E14">
        <v>5</v>
      </c>
      <c r="F14">
        <v>20</v>
      </c>
      <c r="H14">
        <v>11</v>
      </c>
      <c r="I14">
        <v>3</v>
      </c>
      <c r="J14">
        <v>6</v>
      </c>
      <c r="L14">
        <v>25</v>
      </c>
      <c r="M14" t="s">
        <v>1</v>
      </c>
      <c r="N14">
        <v>15</v>
      </c>
      <c r="P14">
        <v>94</v>
      </c>
      <c r="Q14" t="s">
        <v>1</v>
      </c>
      <c r="R14">
        <v>64</v>
      </c>
      <c r="T14">
        <v>30</v>
      </c>
      <c r="V14" s="130">
        <v>5</v>
      </c>
      <c r="X14" s="129">
        <v>18.8</v>
      </c>
      <c r="Y14" s="129" t="s">
        <v>1</v>
      </c>
      <c r="Z14" s="129">
        <v>12.8</v>
      </c>
    </row>
    <row r="15" spans="1:26" ht="12.75" customHeight="1">
      <c r="A15" s="321">
        <v>8</v>
      </c>
      <c r="B15" t="s">
        <v>115</v>
      </c>
      <c r="C15" t="s">
        <v>95</v>
      </c>
      <c r="D15" t="s">
        <v>162</v>
      </c>
      <c r="E15">
        <v>5</v>
      </c>
      <c r="F15">
        <v>20</v>
      </c>
      <c r="H15">
        <v>11</v>
      </c>
      <c r="I15">
        <v>3</v>
      </c>
      <c r="J15">
        <v>6</v>
      </c>
      <c r="L15">
        <v>25</v>
      </c>
      <c r="M15" t="s">
        <v>1</v>
      </c>
      <c r="N15">
        <v>15</v>
      </c>
      <c r="P15">
        <v>87</v>
      </c>
      <c r="Q15" t="s">
        <v>1</v>
      </c>
      <c r="R15">
        <v>63</v>
      </c>
      <c r="T15">
        <v>24</v>
      </c>
      <c r="V15" s="130">
        <v>5</v>
      </c>
      <c r="X15" s="129">
        <v>17.4</v>
      </c>
      <c r="Y15" s="129" t="s">
        <v>1</v>
      </c>
      <c r="Z15" s="129">
        <v>12.6</v>
      </c>
    </row>
    <row r="16" spans="1:26" ht="12.75" customHeight="1">
      <c r="A16" s="321">
        <v>9</v>
      </c>
      <c r="B16" t="s">
        <v>99</v>
      </c>
      <c r="C16" t="s">
        <v>90</v>
      </c>
      <c r="D16" t="s">
        <v>162</v>
      </c>
      <c r="E16">
        <v>5</v>
      </c>
      <c r="F16">
        <v>20</v>
      </c>
      <c r="H16">
        <v>10</v>
      </c>
      <c r="I16">
        <v>4</v>
      </c>
      <c r="J16">
        <v>6</v>
      </c>
      <c r="L16">
        <v>24</v>
      </c>
      <c r="M16" t="s">
        <v>1</v>
      </c>
      <c r="N16">
        <v>16</v>
      </c>
      <c r="P16">
        <v>69</v>
      </c>
      <c r="Q16" t="s">
        <v>1</v>
      </c>
      <c r="R16">
        <v>64</v>
      </c>
      <c r="T16">
        <v>5</v>
      </c>
      <c r="V16" s="130">
        <v>4.8</v>
      </c>
      <c r="X16" s="129">
        <v>13.8</v>
      </c>
      <c r="Y16" s="129" t="s">
        <v>1</v>
      </c>
      <c r="Z16" s="129">
        <v>12.8</v>
      </c>
    </row>
    <row r="17" spans="1:26" ht="12.75" customHeight="1">
      <c r="A17" s="321">
        <v>10</v>
      </c>
      <c r="B17" t="s">
        <v>97</v>
      </c>
      <c r="C17" t="s">
        <v>90</v>
      </c>
      <c r="D17" t="s">
        <v>162</v>
      </c>
      <c r="E17">
        <v>5</v>
      </c>
      <c r="F17">
        <v>20</v>
      </c>
      <c r="H17">
        <v>10</v>
      </c>
      <c r="I17">
        <v>3</v>
      </c>
      <c r="J17">
        <v>7</v>
      </c>
      <c r="L17">
        <v>23</v>
      </c>
      <c r="M17" t="s">
        <v>1</v>
      </c>
      <c r="N17">
        <v>17</v>
      </c>
      <c r="P17">
        <v>92</v>
      </c>
      <c r="Q17" t="s">
        <v>1</v>
      </c>
      <c r="R17">
        <v>61</v>
      </c>
      <c r="T17">
        <v>31</v>
      </c>
      <c r="V17" s="130">
        <v>4.6</v>
      </c>
      <c r="X17" s="129">
        <v>18.4</v>
      </c>
      <c r="Y17" s="129" t="s">
        <v>1</v>
      </c>
      <c r="Z17" s="129">
        <v>12.2</v>
      </c>
    </row>
    <row r="18" spans="1:26" ht="12.75" customHeight="1">
      <c r="A18" s="321">
        <v>11</v>
      </c>
      <c r="B18" t="s">
        <v>113</v>
      </c>
      <c r="C18" t="s">
        <v>93</v>
      </c>
      <c r="D18" t="s">
        <v>162</v>
      </c>
      <c r="E18">
        <v>4</v>
      </c>
      <c r="F18">
        <v>16</v>
      </c>
      <c r="H18">
        <v>10</v>
      </c>
      <c r="I18">
        <v>2</v>
      </c>
      <c r="J18">
        <v>4</v>
      </c>
      <c r="L18">
        <v>22</v>
      </c>
      <c r="M18" t="s">
        <v>1</v>
      </c>
      <c r="N18">
        <v>10</v>
      </c>
      <c r="P18">
        <v>71</v>
      </c>
      <c r="Q18" t="s">
        <v>1</v>
      </c>
      <c r="R18">
        <v>49</v>
      </c>
      <c r="T18">
        <v>22</v>
      </c>
      <c r="V18" s="130">
        <v>5.5</v>
      </c>
      <c r="X18" s="129">
        <v>17.75</v>
      </c>
      <c r="Y18" s="129" t="s">
        <v>1</v>
      </c>
      <c r="Z18" s="129">
        <v>12.25</v>
      </c>
    </row>
    <row r="19" spans="1:26" ht="12.75" customHeight="1">
      <c r="A19" s="321">
        <v>12</v>
      </c>
      <c r="B19" t="s">
        <v>98</v>
      </c>
      <c r="C19" t="s">
        <v>90</v>
      </c>
      <c r="D19" t="s">
        <v>162</v>
      </c>
      <c r="E19">
        <v>4</v>
      </c>
      <c r="F19">
        <v>16</v>
      </c>
      <c r="H19">
        <v>9</v>
      </c>
      <c r="I19">
        <v>4</v>
      </c>
      <c r="J19">
        <v>3</v>
      </c>
      <c r="L19">
        <v>22</v>
      </c>
      <c r="M19" t="s">
        <v>1</v>
      </c>
      <c r="N19">
        <v>10</v>
      </c>
      <c r="P19">
        <v>60</v>
      </c>
      <c r="Q19" t="s">
        <v>1</v>
      </c>
      <c r="R19">
        <v>48</v>
      </c>
      <c r="T19">
        <v>12</v>
      </c>
      <c r="V19" s="130">
        <v>5.5</v>
      </c>
      <c r="X19" s="129">
        <v>15</v>
      </c>
      <c r="Y19" s="129" t="s">
        <v>1</v>
      </c>
      <c r="Z19" s="129">
        <v>12</v>
      </c>
    </row>
    <row r="20" spans="1:26" ht="12.75" customHeight="1">
      <c r="A20" s="321">
        <v>13</v>
      </c>
      <c r="B20" t="s">
        <v>116</v>
      </c>
      <c r="C20" t="s">
        <v>95</v>
      </c>
      <c r="D20" t="s">
        <v>162</v>
      </c>
      <c r="E20">
        <v>5</v>
      </c>
      <c r="F20">
        <v>20</v>
      </c>
      <c r="H20">
        <v>10</v>
      </c>
      <c r="I20">
        <v>2</v>
      </c>
      <c r="J20">
        <v>8</v>
      </c>
      <c r="L20">
        <v>22</v>
      </c>
      <c r="M20" t="s">
        <v>1</v>
      </c>
      <c r="N20">
        <v>18</v>
      </c>
      <c r="P20">
        <v>63</v>
      </c>
      <c r="Q20" t="s">
        <v>1</v>
      </c>
      <c r="R20">
        <v>63</v>
      </c>
      <c r="T20">
        <v>0</v>
      </c>
      <c r="V20" s="130">
        <v>4.4</v>
      </c>
      <c r="X20" s="129">
        <v>12.6</v>
      </c>
      <c r="Y20" s="129" t="s">
        <v>1</v>
      </c>
      <c r="Z20" s="129">
        <v>12.6</v>
      </c>
    </row>
    <row r="21" spans="1:26" ht="12.75" customHeight="1">
      <c r="A21" s="321">
        <v>14</v>
      </c>
      <c r="B21" t="s">
        <v>112</v>
      </c>
      <c r="C21" t="s">
        <v>93</v>
      </c>
      <c r="D21" t="s">
        <v>162</v>
      </c>
      <c r="E21">
        <v>4</v>
      </c>
      <c r="F21">
        <v>16</v>
      </c>
      <c r="H21">
        <v>8</v>
      </c>
      <c r="I21">
        <v>2</v>
      </c>
      <c r="J21">
        <v>6</v>
      </c>
      <c r="L21">
        <v>18</v>
      </c>
      <c r="M21" t="s">
        <v>1</v>
      </c>
      <c r="N21">
        <v>14</v>
      </c>
      <c r="P21">
        <v>53</v>
      </c>
      <c r="Q21" t="s">
        <v>1</v>
      </c>
      <c r="R21">
        <v>39</v>
      </c>
      <c r="T21">
        <v>14</v>
      </c>
      <c r="V21" s="130">
        <v>4.5</v>
      </c>
      <c r="X21" s="129">
        <v>13.25</v>
      </c>
      <c r="Y21" s="129" t="s">
        <v>1</v>
      </c>
      <c r="Z21" s="129">
        <v>9.75</v>
      </c>
    </row>
    <row r="22" spans="1:26" ht="12.75" customHeight="1">
      <c r="A22" s="321">
        <v>15</v>
      </c>
      <c r="B22" t="s">
        <v>104</v>
      </c>
      <c r="C22" t="s">
        <v>92</v>
      </c>
      <c r="D22" t="s">
        <v>162</v>
      </c>
      <c r="E22">
        <v>5</v>
      </c>
      <c r="F22">
        <v>20</v>
      </c>
      <c r="H22">
        <v>8</v>
      </c>
      <c r="I22">
        <v>2</v>
      </c>
      <c r="J22">
        <v>10</v>
      </c>
      <c r="L22">
        <v>18</v>
      </c>
      <c r="M22" t="s">
        <v>1</v>
      </c>
      <c r="N22">
        <v>22</v>
      </c>
      <c r="P22">
        <v>80</v>
      </c>
      <c r="Q22" t="s">
        <v>1</v>
      </c>
      <c r="R22">
        <v>88</v>
      </c>
      <c r="T22">
        <v>-8</v>
      </c>
      <c r="V22" s="130">
        <v>3.6</v>
      </c>
      <c r="X22" s="129">
        <v>16</v>
      </c>
      <c r="Y22" s="129" t="s">
        <v>1</v>
      </c>
      <c r="Z22" s="129">
        <v>17.6</v>
      </c>
    </row>
    <row r="23" spans="1:26" ht="12.75" customHeight="1">
      <c r="A23" s="321">
        <v>16</v>
      </c>
      <c r="B23" t="s">
        <v>108</v>
      </c>
      <c r="C23" t="s">
        <v>94</v>
      </c>
      <c r="D23" t="s">
        <v>162</v>
      </c>
      <c r="E23">
        <v>5</v>
      </c>
      <c r="F23">
        <v>20</v>
      </c>
      <c r="H23">
        <v>7</v>
      </c>
      <c r="I23">
        <v>2</v>
      </c>
      <c r="J23">
        <v>11</v>
      </c>
      <c r="L23">
        <v>16</v>
      </c>
      <c r="M23" t="s">
        <v>1</v>
      </c>
      <c r="N23">
        <v>24</v>
      </c>
      <c r="P23">
        <v>85</v>
      </c>
      <c r="Q23" t="s">
        <v>1</v>
      </c>
      <c r="R23">
        <v>85</v>
      </c>
      <c r="T23">
        <v>0</v>
      </c>
      <c r="V23" s="130">
        <v>3.2</v>
      </c>
      <c r="X23" s="129">
        <v>17</v>
      </c>
      <c r="Y23" s="129" t="s">
        <v>1</v>
      </c>
      <c r="Z23" s="129">
        <v>17</v>
      </c>
    </row>
    <row r="24" spans="1:26" ht="12.75" customHeight="1">
      <c r="A24" s="321">
        <v>17</v>
      </c>
      <c r="B24" t="s">
        <v>103</v>
      </c>
      <c r="C24" t="s">
        <v>92</v>
      </c>
      <c r="D24" t="s">
        <v>162</v>
      </c>
      <c r="E24">
        <v>5</v>
      </c>
      <c r="F24">
        <v>20</v>
      </c>
      <c r="H24">
        <v>5</v>
      </c>
      <c r="I24">
        <v>4</v>
      </c>
      <c r="J24">
        <v>11</v>
      </c>
      <c r="L24">
        <v>14</v>
      </c>
      <c r="M24" t="s">
        <v>1</v>
      </c>
      <c r="N24">
        <v>26</v>
      </c>
      <c r="P24">
        <v>62</v>
      </c>
      <c r="Q24" t="s">
        <v>1</v>
      </c>
      <c r="R24">
        <v>79</v>
      </c>
      <c r="T24">
        <v>-17</v>
      </c>
      <c r="V24" s="130">
        <v>2.8</v>
      </c>
      <c r="X24" s="129">
        <v>12.4</v>
      </c>
      <c r="Y24" s="129" t="s">
        <v>1</v>
      </c>
      <c r="Z24" s="129">
        <v>15.8</v>
      </c>
    </row>
    <row r="25" spans="1:26" ht="12.75" customHeight="1">
      <c r="A25" s="321">
        <v>18</v>
      </c>
      <c r="B25" t="s">
        <v>105</v>
      </c>
      <c r="C25" t="s">
        <v>92</v>
      </c>
      <c r="D25" t="s">
        <v>162</v>
      </c>
      <c r="E25">
        <v>4</v>
      </c>
      <c r="F25">
        <v>16</v>
      </c>
      <c r="H25">
        <v>5</v>
      </c>
      <c r="I25">
        <v>2</v>
      </c>
      <c r="J25">
        <v>9</v>
      </c>
      <c r="L25">
        <v>12</v>
      </c>
      <c r="M25" t="s">
        <v>1</v>
      </c>
      <c r="N25">
        <v>20</v>
      </c>
      <c r="P25">
        <v>60</v>
      </c>
      <c r="Q25" t="s">
        <v>1</v>
      </c>
      <c r="R25">
        <v>72</v>
      </c>
      <c r="T25">
        <v>-12</v>
      </c>
      <c r="V25" s="130">
        <v>3</v>
      </c>
      <c r="X25" s="129">
        <v>15</v>
      </c>
      <c r="Y25" s="129" t="s">
        <v>1</v>
      </c>
      <c r="Z25" s="129">
        <v>18</v>
      </c>
    </row>
    <row r="26" spans="1:26" ht="12.75" customHeight="1">
      <c r="A26" s="321">
        <v>19</v>
      </c>
      <c r="B26" t="s">
        <v>118</v>
      </c>
      <c r="C26" t="s">
        <v>95</v>
      </c>
      <c r="D26" t="s">
        <v>162</v>
      </c>
      <c r="E26">
        <v>4</v>
      </c>
      <c r="F26">
        <v>16</v>
      </c>
      <c r="H26">
        <v>5</v>
      </c>
      <c r="I26">
        <v>1</v>
      </c>
      <c r="J26">
        <v>10</v>
      </c>
      <c r="L26">
        <v>11</v>
      </c>
      <c r="M26" t="s">
        <v>1</v>
      </c>
      <c r="N26">
        <v>21</v>
      </c>
      <c r="P26">
        <v>46</v>
      </c>
      <c r="Q26" t="s">
        <v>1</v>
      </c>
      <c r="R26">
        <v>85</v>
      </c>
      <c r="T26">
        <v>-39</v>
      </c>
      <c r="V26" s="130">
        <v>2.75</v>
      </c>
      <c r="X26" s="129">
        <v>11.5</v>
      </c>
      <c r="Y26" s="129" t="s">
        <v>1</v>
      </c>
      <c r="Z26" s="129">
        <v>21.25</v>
      </c>
    </row>
    <row r="27" spans="1:26" ht="12.75" customHeight="1">
      <c r="A27" s="321">
        <v>20</v>
      </c>
      <c r="B27" t="s">
        <v>102</v>
      </c>
      <c r="C27" t="s">
        <v>92</v>
      </c>
      <c r="D27" t="s">
        <v>162</v>
      </c>
      <c r="E27">
        <v>5</v>
      </c>
      <c r="F27">
        <v>20</v>
      </c>
      <c r="H27">
        <v>4</v>
      </c>
      <c r="I27">
        <v>3</v>
      </c>
      <c r="J27">
        <v>13</v>
      </c>
      <c r="L27">
        <v>11</v>
      </c>
      <c r="M27" t="s">
        <v>1</v>
      </c>
      <c r="N27">
        <v>29</v>
      </c>
      <c r="P27">
        <v>72</v>
      </c>
      <c r="Q27" t="s">
        <v>1</v>
      </c>
      <c r="R27">
        <v>93</v>
      </c>
      <c r="T27">
        <v>-21</v>
      </c>
      <c r="V27" s="130">
        <v>2.2</v>
      </c>
      <c r="X27" s="129">
        <v>14.4</v>
      </c>
      <c r="Y27" s="129" t="s">
        <v>1</v>
      </c>
      <c r="Z27" s="129">
        <v>18.6</v>
      </c>
    </row>
    <row r="28" spans="1:26" ht="12.75" customHeight="1">
      <c r="A28" s="321">
        <v>21</v>
      </c>
      <c r="B28" t="s">
        <v>124</v>
      </c>
      <c r="C28" t="s">
        <v>96</v>
      </c>
      <c r="D28" t="s">
        <v>162</v>
      </c>
      <c r="E28">
        <v>5</v>
      </c>
      <c r="F28">
        <v>20</v>
      </c>
      <c r="H28">
        <v>4</v>
      </c>
      <c r="I28">
        <v>2</v>
      </c>
      <c r="J28">
        <v>14</v>
      </c>
      <c r="L28">
        <v>10</v>
      </c>
      <c r="M28" t="s">
        <v>1</v>
      </c>
      <c r="N28">
        <v>30</v>
      </c>
      <c r="P28">
        <v>64</v>
      </c>
      <c r="Q28" t="s">
        <v>1</v>
      </c>
      <c r="R28">
        <v>106</v>
      </c>
      <c r="T28">
        <v>-42</v>
      </c>
      <c r="V28" s="130">
        <v>2</v>
      </c>
      <c r="X28" s="129">
        <v>12.8</v>
      </c>
      <c r="Y28" s="129" t="s">
        <v>1</v>
      </c>
      <c r="Z28" s="129">
        <v>21.2</v>
      </c>
    </row>
    <row r="29" spans="1:26" ht="12.75" customHeight="1">
      <c r="A29" s="321">
        <v>22</v>
      </c>
      <c r="B29" t="s">
        <v>101</v>
      </c>
      <c r="C29" t="s">
        <v>90</v>
      </c>
      <c r="D29" t="s">
        <v>162</v>
      </c>
      <c r="E29">
        <v>1</v>
      </c>
      <c r="F29">
        <v>4</v>
      </c>
      <c r="H29">
        <v>4</v>
      </c>
      <c r="I29">
        <v>0</v>
      </c>
      <c r="J29">
        <v>0</v>
      </c>
      <c r="L29">
        <v>8</v>
      </c>
      <c r="M29" t="s">
        <v>1</v>
      </c>
      <c r="N29">
        <v>0</v>
      </c>
      <c r="P29">
        <v>24</v>
      </c>
      <c r="Q29" t="s">
        <v>1</v>
      </c>
      <c r="R29">
        <v>6</v>
      </c>
      <c r="T29">
        <v>18</v>
      </c>
      <c r="V29" s="130">
        <v>8</v>
      </c>
      <c r="X29" s="129">
        <v>24</v>
      </c>
      <c r="Y29" s="129" t="s">
        <v>1</v>
      </c>
      <c r="Z29" s="129">
        <v>6</v>
      </c>
    </row>
    <row r="30" spans="1:26" ht="12.75" customHeight="1">
      <c r="A30" s="321">
        <v>23</v>
      </c>
      <c r="B30" t="s">
        <v>121</v>
      </c>
      <c r="C30" t="s">
        <v>96</v>
      </c>
      <c r="D30" t="s">
        <v>162</v>
      </c>
      <c r="E30">
        <v>3</v>
      </c>
      <c r="F30">
        <v>12</v>
      </c>
      <c r="H30">
        <v>3</v>
      </c>
      <c r="I30">
        <v>1</v>
      </c>
      <c r="J30">
        <v>8</v>
      </c>
      <c r="L30">
        <v>7</v>
      </c>
      <c r="M30" t="s">
        <v>1</v>
      </c>
      <c r="N30">
        <v>17</v>
      </c>
      <c r="P30">
        <v>47</v>
      </c>
      <c r="Q30" t="s">
        <v>1</v>
      </c>
      <c r="R30">
        <v>63</v>
      </c>
      <c r="T30">
        <v>-16</v>
      </c>
      <c r="V30" s="130">
        <v>2.3333333333333335</v>
      </c>
      <c r="X30" s="129">
        <v>15.666666666666666</v>
      </c>
      <c r="Y30" s="129" t="s">
        <v>1</v>
      </c>
      <c r="Z30" s="129">
        <v>21</v>
      </c>
    </row>
    <row r="31" spans="1:26" ht="12.75" customHeight="1">
      <c r="A31" s="321">
        <v>24</v>
      </c>
      <c r="B31" t="s">
        <v>225</v>
      </c>
      <c r="C31" t="s">
        <v>96</v>
      </c>
      <c r="D31" t="s">
        <v>162</v>
      </c>
      <c r="E31">
        <v>1</v>
      </c>
      <c r="F31">
        <v>4</v>
      </c>
      <c r="H31">
        <v>2</v>
      </c>
      <c r="I31">
        <v>0</v>
      </c>
      <c r="J31">
        <v>2</v>
      </c>
      <c r="L31">
        <v>4</v>
      </c>
      <c r="M31" t="s">
        <v>1</v>
      </c>
      <c r="N31">
        <v>4</v>
      </c>
      <c r="P31">
        <v>11</v>
      </c>
      <c r="Q31" t="s">
        <v>1</v>
      </c>
      <c r="R31">
        <v>20</v>
      </c>
      <c r="T31">
        <v>-9</v>
      </c>
      <c r="V31" s="130">
        <v>4</v>
      </c>
      <c r="X31" s="129">
        <v>11</v>
      </c>
      <c r="Y31" s="129" t="s">
        <v>1</v>
      </c>
      <c r="Z31" s="129">
        <v>20</v>
      </c>
    </row>
    <row r="32" spans="1:26" ht="12.75" customHeight="1">
      <c r="A32" s="321">
        <v>25</v>
      </c>
      <c r="B32" t="s">
        <v>172</v>
      </c>
      <c r="C32" t="s">
        <v>96</v>
      </c>
      <c r="D32" t="s">
        <v>162</v>
      </c>
      <c r="E32">
        <v>3</v>
      </c>
      <c r="F32">
        <v>12</v>
      </c>
      <c r="H32">
        <v>1</v>
      </c>
      <c r="I32">
        <v>1</v>
      </c>
      <c r="J32">
        <v>10</v>
      </c>
      <c r="L32">
        <v>3</v>
      </c>
      <c r="M32" t="s">
        <v>1</v>
      </c>
      <c r="N32">
        <v>21</v>
      </c>
      <c r="P32">
        <v>20</v>
      </c>
      <c r="Q32" t="s">
        <v>1</v>
      </c>
      <c r="R32">
        <v>62</v>
      </c>
      <c r="T32">
        <v>-42</v>
      </c>
      <c r="V32" s="130">
        <v>1</v>
      </c>
      <c r="X32" s="129">
        <v>6.666666666666667</v>
      </c>
      <c r="Y32" s="129" t="s">
        <v>1</v>
      </c>
      <c r="Z32" s="129">
        <v>20.666666666666668</v>
      </c>
    </row>
    <row r="33" spans="1:26" ht="12.75" customHeight="1">
      <c r="A33" s="321">
        <v>26</v>
      </c>
      <c r="B33" t="s">
        <v>119</v>
      </c>
      <c r="C33" t="s">
        <v>95</v>
      </c>
      <c r="D33" t="s">
        <v>162</v>
      </c>
      <c r="E33">
        <v>1</v>
      </c>
      <c r="F33">
        <v>4</v>
      </c>
      <c r="H33">
        <v>1</v>
      </c>
      <c r="I33">
        <v>0</v>
      </c>
      <c r="J33">
        <v>3</v>
      </c>
      <c r="L33">
        <v>2</v>
      </c>
      <c r="M33" t="s">
        <v>1</v>
      </c>
      <c r="N33">
        <v>6</v>
      </c>
      <c r="P33">
        <v>17</v>
      </c>
      <c r="Q33" t="s">
        <v>1</v>
      </c>
      <c r="R33">
        <v>16</v>
      </c>
      <c r="T33">
        <v>1</v>
      </c>
      <c r="V33" s="130">
        <v>2</v>
      </c>
      <c r="X33" s="129">
        <v>17</v>
      </c>
      <c r="Y33" s="129" t="s">
        <v>1</v>
      </c>
      <c r="Z33" s="129">
        <v>16</v>
      </c>
    </row>
    <row r="34" spans="1:26" ht="12.75" customHeight="1">
      <c r="A34" s="321">
        <v>27</v>
      </c>
      <c r="B34" t="s">
        <v>220</v>
      </c>
      <c r="C34" t="s">
        <v>96</v>
      </c>
      <c r="D34" t="s">
        <v>162</v>
      </c>
      <c r="E34">
        <v>1</v>
      </c>
      <c r="F34">
        <v>4</v>
      </c>
      <c r="H34">
        <v>1</v>
      </c>
      <c r="I34">
        <v>0</v>
      </c>
      <c r="J34">
        <v>3</v>
      </c>
      <c r="L34">
        <v>2</v>
      </c>
      <c r="M34" t="s">
        <v>1</v>
      </c>
      <c r="N34">
        <v>6</v>
      </c>
      <c r="P34">
        <v>11</v>
      </c>
      <c r="Q34" t="s">
        <v>1</v>
      </c>
      <c r="R34">
        <v>16</v>
      </c>
      <c r="T34">
        <v>-5</v>
      </c>
      <c r="V34" s="130">
        <v>2</v>
      </c>
      <c r="X34" s="129">
        <v>11</v>
      </c>
      <c r="Y34" s="129" t="s">
        <v>1</v>
      </c>
      <c r="Z34" s="129">
        <v>16</v>
      </c>
    </row>
    <row r="35" spans="1:26" ht="12.75" customHeight="1">
      <c r="A35" s="321">
        <v>28</v>
      </c>
      <c r="B35" t="s">
        <v>194</v>
      </c>
      <c r="C35" t="s">
        <v>93</v>
      </c>
      <c r="D35" t="s">
        <v>162</v>
      </c>
      <c r="E35">
        <v>2</v>
      </c>
      <c r="F35">
        <v>8</v>
      </c>
      <c r="H35">
        <v>1</v>
      </c>
      <c r="I35">
        <v>0</v>
      </c>
      <c r="J35">
        <v>7</v>
      </c>
      <c r="L35">
        <v>2</v>
      </c>
      <c r="M35" t="s">
        <v>1</v>
      </c>
      <c r="N35">
        <v>14</v>
      </c>
      <c r="P35">
        <v>21</v>
      </c>
      <c r="Q35" t="s">
        <v>1</v>
      </c>
      <c r="R35">
        <v>41</v>
      </c>
      <c r="T35">
        <v>-20</v>
      </c>
      <c r="V35" s="130">
        <v>1</v>
      </c>
      <c r="X35" s="129">
        <v>10.5</v>
      </c>
      <c r="Y35" s="129" t="s">
        <v>1</v>
      </c>
      <c r="Z35" s="129">
        <v>20.5</v>
      </c>
    </row>
    <row r="36" spans="1:26" ht="12.75" customHeight="1">
      <c r="A36" s="321">
        <v>29</v>
      </c>
      <c r="B36" t="s">
        <v>123</v>
      </c>
      <c r="C36" t="s">
        <v>96</v>
      </c>
      <c r="D36" t="s">
        <v>162</v>
      </c>
      <c r="E36">
        <v>2</v>
      </c>
      <c r="F36">
        <v>8</v>
      </c>
      <c r="H36">
        <v>1</v>
      </c>
      <c r="I36">
        <v>0</v>
      </c>
      <c r="J36">
        <v>7</v>
      </c>
      <c r="L36">
        <v>2</v>
      </c>
      <c r="M36" t="s">
        <v>1</v>
      </c>
      <c r="N36">
        <v>14</v>
      </c>
      <c r="P36">
        <v>23</v>
      </c>
      <c r="Q36" t="s">
        <v>1</v>
      </c>
      <c r="R36">
        <v>44</v>
      </c>
      <c r="T36">
        <v>-21</v>
      </c>
      <c r="V36" s="130">
        <v>1</v>
      </c>
      <c r="X36" s="129">
        <v>11.5</v>
      </c>
      <c r="Y36" s="129" t="s">
        <v>1</v>
      </c>
      <c r="Z36" s="129">
        <v>22</v>
      </c>
    </row>
    <row r="37" spans="1:26" ht="12.75" customHeight="1">
      <c r="A37" s="321">
        <v>30</v>
      </c>
      <c r="B37" t="s">
        <v>122</v>
      </c>
      <c r="C37" t="s">
        <v>96</v>
      </c>
      <c r="D37" t="s">
        <v>162</v>
      </c>
      <c r="E37">
        <v>1</v>
      </c>
      <c r="F37">
        <v>4</v>
      </c>
      <c r="H37">
        <v>0</v>
      </c>
      <c r="I37">
        <v>1</v>
      </c>
      <c r="J37">
        <v>3</v>
      </c>
      <c r="L37">
        <v>1</v>
      </c>
      <c r="M37" t="s">
        <v>1</v>
      </c>
      <c r="N37">
        <v>7</v>
      </c>
      <c r="P37">
        <v>12</v>
      </c>
      <c r="Q37" t="s">
        <v>1</v>
      </c>
      <c r="R37">
        <v>25</v>
      </c>
      <c r="T37">
        <v>-13</v>
      </c>
      <c r="V37" s="130">
        <v>1</v>
      </c>
      <c r="X37" s="129">
        <v>12</v>
      </c>
      <c r="Y37" s="129" t="s">
        <v>1</v>
      </c>
      <c r="Z37" s="129">
        <v>25</v>
      </c>
    </row>
    <row r="38" spans="1:26" ht="12.75" customHeight="1">
      <c r="A38" s="321">
        <v>31</v>
      </c>
      <c r="B38" t="s">
        <v>215</v>
      </c>
      <c r="C38" t="s">
        <v>92</v>
      </c>
      <c r="D38" t="s">
        <v>162</v>
      </c>
      <c r="E38">
        <v>1</v>
      </c>
      <c r="F38">
        <v>4</v>
      </c>
      <c r="H38">
        <v>0</v>
      </c>
      <c r="I38">
        <v>0</v>
      </c>
      <c r="J38">
        <v>4</v>
      </c>
      <c r="L38">
        <v>0</v>
      </c>
      <c r="M38" t="s">
        <v>1</v>
      </c>
      <c r="N38">
        <v>8</v>
      </c>
      <c r="P38">
        <v>14</v>
      </c>
      <c r="Q38" t="s">
        <v>1</v>
      </c>
      <c r="R38">
        <v>23</v>
      </c>
      <c r="T38">
        <v>-9</v>
      </c>
      <c r="V38" s="130">
        <v>0</v>
      </c>
      <c r="X38" s="129">
        <v>14</v>
      </c>
      <c r="Y38" s="129" t="s">
        <v>1</v>
      </c>
      <c r="Z38" s="129">
        <v>23</v>
      </c>
    </row>
    <row r="39" spans="1:26" ht="12.75" customHeight="1">
      <c r="A39" s="321">
        <v>32</v>
      </c>
      <c r="B39" t="s">
        <v>120</v>
      </c>
      <c r="C39" t="s">
        <v>96</v>
      </c>
      <c r="D39" t="s">
        <v>162</v>
      </c>
      <c r="E39">
        <v>2</v>
      </c>
      <c r="F39">
        <v>8</v>
      </c>
      <c r="H39">
        <v>0</v>
      </c>
      <c r="I39">
        <v>0</v>
      </c>
      <c r="J39">
        <v>8</v>
      </c>
      <c r="L39">
        <v>0</v>
      </c>
      <c r="M39" t="s">
        <v>1</v>
      </c>
      <c r="N39">
        <v>16</v>
      </c>
      <c r="P39">
        <v>10</v>
      </c>
      <c r="Q39" t="s">
        <v>1</v>
      </c>
      <c r="R39">
        <v>40</v>
      </c>
      <c r="T39">
        <v>-30</v>
      </c>
      <c r="V39" s="130">
        <v>0</v>
      </c>
      <c r="X39" s="129">
        <v>5</v>
      </c>
      <c r="Y39" s="129" t="s">
        <v>1</v>
      </c>
      <c r="Z39" s="129">
        <v>20</v>
      </c>
    </row>
    <row r="40" spans="1:26" ht="12.75" customHeight="1">
      <c r="A40" s="321">
        <v>33</v>
      </c>
      <c r="B40" t="s">
        <v>125</v>
      </c>
      <c r="C40" t="s">
        <v>96</v>
      </c>
      <c r="D40" t="s">
        <v>162</v>
      </c>
      <c r="E40">
        <v>2</v>
      </c>
      <c r="F40">
        <v>8</v>
      </c>
      <c r="H40">
        <v>0</v>
      </c>
      <c r="I40">
        <v>0</v>
      </c>
      <c r="J40">
        <v>8</v>
      </c>
      <c r="L40">
        <v>0</v>
      </c>
      <c r="M40" t="s">
        <v>1</v>
      </c>
      <c r="N40">
        <v>16</v>
      </c>
      <c r="P40">
        <v>12</v>
      </c>
      <c r="Q40" t="s">
        <v>1</v>
      </c>
      <c r="R40">
        <v>48</v>
      </c>
      <c r="T40">
        <v>-36</v>
      </c>
      <c r="V40" s="130">
        <v>0</v>
      </c>
      <c r="X40" s="129">
        <v>6</v>
      </c>
      <c r="Y40" s="129" t="s">
        <v>1</v>
      </c>
      <c r="Z40" s="129">
        <v>24</v>
      </c>
    </row>
    <row r="41" spans="22:26" ht="12.75" customHeight="1">
      <c r="V41" s="130"/>
      <c r="X41" s="129"/>
      <c r="Y41" s="129"/>
      <c r="Z41" s="129"/>
    </row>
    <row r="42" spans="22:26" ht="12.75" customHeight="1">
      <c r="V42" s="130"/>
      <c r="X42" s="129"/>
      <c r="Y42" s="129"/>
      <c r="Z42" s="129"/>
    </row>
    <row r="48" spans="3:11" ht="12.75">
      <c r="C48" s="2"/>
      <c r="D48" s="2"/>
      <c r="K48" s="1"/>
    </row>
    <row r="49" spans="3:11" ht="12.75">
      <c r="C49" s="2"/>
      <c r="D49" s="2"/>
      <c r="K49" s="1"/>
    </row>
    <row r="50" spans="3:11" ht="12.75">
      <c r="C50" s="2"/>
      <c r="D50" s="2"/>
      <c r="K50" s="1"/>
    </row>
    <row r="51" spans="3:11" ht="12.75">
      <c r="C51" s="2"/>
      <c r="D51" s="2"/>
      <c r="K51" s="1"/>
    </row>
    <row r="52" spans="3:11" ht="12.75">
      <c r="C52" s="2"/>
      <c r="D52" s="2"/>
      <c r="K52" s="1"/>
    </row>
    <row r="53" spans="3:11" ht="12.75">
      <c r="C53" s="2"/>
      <c r="D53" s="2"/>
      <c r="K53" s="1"/>
    </row>
    <row r="54" spans="3:11" ht="12.75">
      <c r="C54" s="2"/>
      <c r="D54" s="2"/>
      <c r="K54" s="1"/>
    </row>
    <row r="55" spans="3:11" ht="12.75">
      <c r="C55" s="2"/>
      <c r="D55" s="2"/>
      <c r="K55" s="1"/>
    </row>
    <row r="56" spans="3:11" ht="12.75">
      <c r="C56" s="2"/>
      <c r="D56" s="2"/>
      <c r="K56" s="1"/>
    </row>
    <row r="57" spans="3:11" ht="12.75">
      <c r="C57" s="2"/>
      <c r="D57" s="2"/>
      <c r="K57" s="1"/>
    </row>
    <row r="58" spans="3:11" ht="12.75">
      <c r="C58" s="2"/>
      <c r="D58" s="2"/>
      <c r="K58" s="1"/>
    </row>
    <row r="59" spans="3:11" ht="12.75">
      <c r="C59" s="2"/>
      <c r="D59" s="2"/>
      <c r="K59" s="1"/>
    </row>
    <row r="60" spans="3:11" ht="12.75">
      <c r="C60" s="2"/>
      <c r="D60" s="2"/>
      <c r="K60" s="1"/>
    </row>
    <row r="61" spans="3:11" ht="12.75">
      <c r="C61" s="2"/>
      <c r="D61" s="2"/>
      <c r="K61" s="1"/>
    </row>
    <row r="62" spans="3:11" ht="12.75">
      <c r="C62" s="2"/>
      <c r="D62" s="2"/>
      <c r="K62" s="1"/>
    </row>
    <row r="63" spans="3:11" ht="12.75">
      <c r="C63" s="2"/>
      <c r="D63" s="2"/>
      <c r="K63" s="1"/>
    </row>
  </sheetData>
  <sheetProtection/>
  <autoFilter ref="B7:Z42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47" customWidth="1"/>
    <col min="3" max="8" width="2.421875" style="48" customWidth="1"/>
    <col min="9" max="21" width="2.140625" style="48" customWidth="1"/>
    <col min="22" max="36" width="2.140625" style="47" customWidth="1"/>
    <col min="37" max="37" width="1.421875" style="47" customWidth="1"/>
    <col min="38" max="38" width="4.140625" style="47" hidden="1" customWidth="1"/>
    <col min="39" max="39" width="5.57421875" style="48" hidden="1" customWidth="1"/>
    <col min="40" max="40" width="2.140625" style="48" customWidth="1"/>
    <col min="41" max="42" width="2.140625" style="47" customWidth="1"/>
    <col min="43" max="43" width="2.421875" style="47" customWidth="1"/>
    <col min="44" max="44" width="1.28515625" style="47" customWidth="1"/>
    <col min="45" max="45" width="3.00390625" style="47" customWidth="1"/>
    <col min="46" max="46" width="2.140625" style="47" customWidth="1"/>
    <col min="47" max="47" width="1.28515625" style="47" customWidth="1"/>
    <col min="48" max="48" width="3.140625" style="48" customWidth="1"/>
    <col min="49" max="49" width="2.140625" style="48" customWidth="1"/>
    <col min="50" max="50" width="2.421875" style="47" customWidth="1"/>
    <col min="51" max="55" width="2.421875" style="47" hidden="1" customWidth="1"/>
    <col min="56" max="16384" width="2.28125" style="47" hidden="1" customWidth="1"/>
  </cols>
  <sheetData>
    <row r="1" spans="1:49" ht="21.75" customHeight="1" thickBot="1">
      <c r="A1" s="135"/>
      <c r="M1" s="125"/>
      <c r="N1" s="127" t="s">
        <v>23</v>
      </c>
      <c r="O1" s="128"/>
      <c r="P1" s="128"/>
      <c r="Q1" s="128"/>
      <c r="R1" s="128"/>
      <c r="S1" s="128"/>
      <c r="T1" s="128"/>
      <c r="U1" s="128"/>
      <c r="V1" s="393">
        <v>15</v>
      </c>
      <c r="W1" s="394"/>
      <c r="X1" s="395"/>
      <c r="Y1" s="125"/>
      <c r="Z1" s="125"/>
      <c r="AA1" s="125"/>
      <c r="AB1" s="125"/>
      <c r="AC1" s="125"/>
      <c r="AD1" s="125"/>
      <c r="AN1" s="385" t="s">
        <v>4</v>
      </c>
      <c r="AO1" s="385"/>
      <c r="AP1" s="385"/>
      <c r="AQ1" s="337">
        <v>41077</v>
      </c>
      <c r="AR1" s="337"/>
      <c r="AS1" s="337"/>
      <c r="AT1" s="337"/>
      <c r="AU1" s="337"/>
      <c r="AV1" s="337"/>
      <c r="AW1" s="49"/>
    </row>
    <row r="2" spans="3:49" ht="21.75" customHeight="1">
      <c r="C2" s="46" t="s">
        <v>11</v>
      </c>
      <c r="D2" s="50"/>
      <c r="E2" s="50"/>
      <c r="F2" s="50"/>
      <c r="G2" s="50"/>
      <c r="H2" s="50"/>
      <c r="I2" s="50"/>
      <c r="J2" s="355" t="s">
        <v>162</v>
      </c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51"/>
      <c r="AF2" s="51"/>
      <c r="AG2" s="51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47"/>
    </row>
    <row r="3" spans="3:49" ht="21.75" customHeight="1">
      <c r="C3" s="354" t="s">
        <v>95</v>
      </c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53" t="s">
        <v>0</v>
      </c>
      <c r="Q3" s="392" t="s">
        <v>96</v>
      </c>
      <c r="R3" s="392"/>
      <c r="S3" s="392"/>
      <c r="T3" s="392"/>
      <c r="U3" s="392"/>
      <c r="V3" s="392"/>
      <c r="W3" s="392"/>
      <c r="X3" s="392"/>
      <c r="Y3" s="392"/>
      <c r="Z3" s="392"/>
      <c r="AA3" s="392"/>
      <c r="AB3" s="392"/>
      <c r="AC3" s="392"/>
      <c r="AD3" s="392"/>
      <c r="AE3" s="392"/>
      <c r="AF3" s="392"/>
      <c r="AG3" s="392"/>
      <c r="AH3" s="54"/>
      <c r="AI3" s="386">
        <f>AN34</f>
        <v>24</v>
      </c>
      <c r="AJ3" s="386"/>
      <c r="AK3" s="55" t="s">
        <v>1</v>
      </c>
      <c r="AL3" s="55"/>
      <c r="AM3" s="55"/>
      <c r="AN3" s="386">
        <f>AQ34</f>
        <v>8</v>
      </c>
      <c r="AO3" s="386"/>
      <c r="AP3" s="54"/>
      <c r="AQ3" s="54"/>
      <c r="AR3" s="386">
        <f>AS35</f>
        <v>79</v>
      </c>
      <c r="AS3" s="386"/>
      <c r="AT3" s="55" t="s">
        <v>1</v>
      </c>
      <c r="AU3" s="386">
        <f>AV35</f>
        <v>45</v>
      </c>
      <c r="AV3" s="386"/>
      <c r="AW3" s="47"/>
    </row>
    <row r="4" spans="3:49" ht="21.75" customHeight="1"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3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H4" s="54"/>
      <c r="AI4" s="54"/>
      <c r="AJ4" s="54"/>
      <c r="AK4" s="55"/>
      <c r="AL4" s="55"/>
      <c r="AM4" s="55"/>
      <c r="AN4" s="56"/>
      <c r="AO4" s="54"/>
      <c r="AP4" s="54"/>
      <c r="AQ4" s="54"/>
      <c r="AR4" s="54"/>
      <c r="AS4" s="54"/>
      <c r="AT4" s="55"/>
      <c r="AU4" s="55"/>
      <c r="AV4" s="56"/>
      <c r="AW4" s="56"/>
    </row>
    <row r="5" spans="6:48" s="57" customFormat="1" ht="18">
      <c r="F5" s="387" t="s">
        <v>5</v>
      </c>
      <c r="G5" s="387"/>
      <c r="H5" s="387"/>
      <c r="I5" s="387"/>
      <c r="J5" s="387"/>
      <c r="K5" s="387"/>
      <c r="L5" s="387"/>
      <c r="M5" s="387"/>
      <c r="N5" s="387"/>
      <c r="O5" s="387"/>
      <c r="P5" s="387"/>
      <c r="Y5" s="370" t="s">
        <v>6</v>
      </c>
      <c r="Z5" s="370"/>
      <c r="AA5" s="370"/>
      <c r="AB5" s="370"/>
      <c r="AC5" s="370"/>
      <c r="AD5" s="370"/>
      <c r="AE5" s="370"/>
      <c r="AF5" s="370"/>
      <c r="AG5" s="370"/>
      <c r="AH5" s="370"/>
      <c r="AI5" s="370"/>
      <c r="AJ5" s="58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</row>
    <row r="6" spans="5:48" ht="21.75" customHeight="1">
      <c r="E6" s="60">
        <v>1</v>
      </c>
      <c r="F6" s="356" t="s">
        <v>116</v>
      </c>
      <c r="G6" s="356"/>
      <c r="H6" s="356"/>
      <c r="I6" s="356"/>
      <c r="J6" s="356"/>
      <c r="K6" s="356"/>
      <c r="L6" s="356"/>
      <c r="M6" s="356"/>
      <c r="N6" s="356"/>
      <c r="O6" s="356"/>
      <c r="P6" s="356"/>
      <c r="X6" s="61">
        <v>5</v>
      </c>
      <c r="Y6" s="356" t="s">
        <v>225</v>
      </c>
      <c r="Z6" s="356"/>
      <c r="AA6" s="356"/>
      <c r="AB6" s="356"/>
      <c r="AC6" s="356"/>
      <c r="AD6" s="356"/>
      <c r="AE6" s="356"/>
      <c r="AF6" s="356"/>
      <c r="AG6" s="356"/>
      <c r="AH6" s="356"/>
      <c r="AI6" s="356"/>
      <c r="AJ6" s="49"/>
      <c r="AK6" s="54"/>
      <c r="AL6" s="54"/>
      <c r="AM6" s="56"/>
      <c r="AN6" s="56"/>
      <c r="AO6" s="54"/>
      <c r="AP6" s="54"/>
      <c r="AQ6" s="54"/>
      <c r="AR6" s="54"/>
      <c r="AS6" s="54"/>
      <c r="AT6" s="54"/>
      <c r="AU6" s="54"/>
      <c r="AV6" s="56"/>
    </row>
    <row r="7" spans="5:48" ht="21.75" customHeight="1">
      <c r="E7" s="60">
        <v>2</v>
      </c>
      <c r="F7" s="356" t="s">
        <v>115</v>
      </c>
      <c r="G7" s="356"/>
      <c r="H7" s="356"/>
      <c r="I7" s="356"/>
      <c r="J7" s="356"/>
      <c r="K7" s="356"/>
      <c r="L7" s="356"/>
      <c r="M7" s="356"/>
      <c r="N7" s="356"/>
      <c r="O7" s="356"/>
      <c r="P7" s="356"/>
      <c r="X7" s="61">
        <v>6</v>
      </c>
      <c r="Y7" s="356" t="s">
        <v>172</v>
      </c>
      <c r="Z7" s="356"/>
      <c r="AA7" s="356"/>
      <c r="AB7" s="356"/>
      <c r="AC7" s="356"/>
      <c r="AD7" s="356"/>
      <c r="AE7" s="356"/>
      <c r="AF7" s="356"/>
      <c r="AG7" s="356"/>
      <c r="AH7" s="356"/>
      <c r="AI7" s="356"/>
      <c r="AJ7" s="49"/>
      <c r="AK7" s="54"/>
      <c r="AL7" s="54"/>
      <c r="AM7" s="56"/>
      <c r="AN7" s="56"/>
      <c r="AO7" s="54"/>
      <c r="AP7" s="54"/>
      <c r="AQ7" s="54"/>
      <c r="AR7" s="54"/>
      <c r="AS7" s="54"/>
      <c r="AT7" s="54"/>
      <c r="AU7" s="54"/>
      <c r="AV7" s="56"/>
    </row>
    <row r="8" spans="5:48" ht="21.75" customHeight="1">
      <c r="E8" s="60">
        <v>3</v>
      </c>
      <c r="F8" s="356" t="s">
        <v>117</v>
      </c>
      <c r="G8" s="356"/>
      <c r="H8" s="356"/>
      <c r="I8" s="356"/>
      <c r="J8" s="356"/>
      <c r="K8" s="356"/>
      <c r="L8" s="356"/>
      <c r="M8" s="356"/>
      <c r="N8" s="356"/>
      <c r="O8" s="356"/>
      <c r="P8" s="356"/>
      <c r="X8" s="61">
        <v>7</v>
      </c>
      <c r="Y8" s="356" t="s">
        <v>121</v>
      </c>
      <c r="Z8" s="356"/>
      <c r="AA8" s="356"/>
      <c r="AB8" s="356"/>
      <c r="AC8" s="356"/>
      <c r="AD8" s="356"/>
      <c r="AE8" s="356"/>
      <c r="AF8" s="356"/>
      <c r="AG8" s="356"/>
      <c r="AH8" s="356"/>
      <c r="AI8" s="356"/>
      <c r="AJ8" s="49"/>
      <c r="AK8" s="54"/>
      <c r="AL8" s="54"/>
      <c r="AM8" s="56"/>
      <c r="AN8" s="56"/>
      <c r="AO8" s="54"/>
      <c r="AP8" s="54"/>
      <c r="AQ8" s="54"/>
      <c r="AR8" s="54"/>
      <c r="AS8" s="54"/>
      <c r="AT8" s="54"/>
      <c r="AU8" s="54"/>
      <c r="AV8" s="56"/>
    </row>
    <row r="9" spans="5:48" ht="21.75" customHeight="1">
      <c r="E9" s="60">
        <v>4</v>
      </c>
      <c r="F9" s="356" t="s">
        <v>118</v>
      </c>
      <c r="G9" s="356"/>
      <c r="H9" s="356"/>
      <c r="I9" s="356"/>
      <c r="J9" s="356"/>
      <c r="K9" s="356"/>
      <c r="L9" s="356"/>
      <c r="M9" s="356"/>
      <c r="N9" s="356"/>
      <c r="O9" s="356"/>
      <c r="P9" s="356"/>
      <c r="X9" s="61">
        <v>8</v>
      </c>
      <c r="Y9" s="356" t="s">
        <v>124</v>
      </c>
      <c r="Z9" s="356"/>
      <c r="AA9" s="356"/>
      <c r="AB9" s="356"/>
      <c r="AC9" s="356"/>
      <c r="AD9" s="356"/>
      <c r="AE9" s="356"/>
      <c r="AF9" s="356"/>
      <c r="AG9" s="356"/>
      <c r="AH9" s="356"/>
      <c r="AI9" s="356"/>
      <c r="AJ9" s="49"/>
      <c r="AK9" s="54"/>
      <c r="AL9" s="62"/>
      <c r="AM9" s="50"/>
      <c r="AN9" s="56"/>
      <c r="AO9" s="54"/>
      <c r="AP9" s="54"/>
      <c r="AQ9" s="54"/>
      <c r="AR9" s="54"/>
      <c r="AS9" s="54"/>
      <c r="AT9" s="54"/>
      <c r="AU9" s="54"/>
      <c r="AV9" s="56"/>
    </row>
    <row r="10" ht="21.75" customHeight="1"/>
    <row r="11" spans="3:49" ht="21.75" customHeight="1">
      <c r="C11" s="60">
        <v>1</v>
      </c>
      <c r="D11" s="371" t="str">
        <f>IF(ISBLANK($F$6),"",$F$6)</f>
        <v>HORN, Adrian</v>
      </c>
      <c r="E11" s="371"/>
      <c r="F11" s="371"/>
      <c r="G11" s="371"/>
      <c r="H11" s="371"/>
      <c r="I11" s="371"/>
      <c r="J11" s="371"/>
      <c r="K11" s="371"/>
      <c r="L11" s="371"/>
      <c r="M11" s="371"/>
      <c r="N11" s="371"/>
      <c r="O11" s="53" t="s">
        <v>0</v>
      </c>
      <c r="P11" s="48">
        <v>5</v>
      </c>
      <c r="Q11" s="371" t="str">
        <f>IF(ISBLANK($Y$6),"",$Y$6)</f>
        <v>KIEHNE, Arthur (N)</v>
      </c>
      <c r="R11" s="371"/>
      <c r="S11" s="371"/>
      <c r="T11" s="371"/>
      <c r="U11" s="371"/>
      <c r="V11" s="371"/>
      <c r="W11" s="371"/>
      <c r="X11" s="371"/>
      <c r="Y11" s="371"/>
      <c r="Z11" s="371"/>
      <c r="AA11" s="371"/>
      <c r="AB11" s="371"/>
      <c r="AE11" s="325">
        <v>3</v>
      </c>
      <c r="AF11" s="325"/>
      <c r="AG11" s="53" t="s">
        <v>1</v>
      </c>
      <c r="AH11" s="326">
        <v>4</v>
      </c>
      <c r="AI11" s="326"/>
      <c r="AJ11" s="55"/>
      <c r="AL11" s="54">
        <f aca="true" t="shared" si="0" ref="AL11:AL26">IF(ISNUMBER(AH11),IF(AE11&gt;AH11,2,IF(AE11=AH11,1,0)),"")</f>
        <v>0</v>
      </c>
      <c r="AM11" s="56">
        <f aca="true" t="shared" si="1" ref="AM11:AM26">IF(ISNUMBER(AH11),IF(AH11&gt;AE11,2,IF(AE11=AH11,1,0)),"")</f>
        <v>2</v>
      </c>
      <c r="AO11" s="47">
        <v>3</v>
      </c>
      <c r="AQ11" s="63"/>
      <c r="AR11" s="63"/>
      <c r="AS11" s="63"/>
      <c r="AT11" s="63"/>
      <c r="AU11" s="63"/>
      <c r="AV11" s="63"/>
      <c r="AW11" s="47"/>
    </row>
    <row r="12" spans="3:49" ht="21.75" customHeight="1">
      <c r="C12" s="60">
        <v>2</v>
      </c>
      <c r="D12" s="371" t="str">
        <f>IF(ISBLANK($F$7),"",$F$7)</f>
        <v>BEHREND, Michael</v>
      </c>
      <c r="E12" s="371"/>
      <c r="F12" s="371"/>
      <c r="G12" s="371"/>
      <c r="H12" s="371"/>
      <c r="I12" s="371"/>
      <c r="J12" s="371"/>
      <c r="K12" s="371"/>
      <c r="L12" s="371"/>
      <c r="M12" s="371"/>
      <c r="N12" s="371"/>
      <c r="O12" s="53" t="s">
        <v>0</v>
      </c>
      <c r="P12" s="48">
        <v>6</v>
      </c>
      <c r="Q12" s="371" t="str">
        <f>IF(ISBLANK($Y$7),"",$Y$7)</f>
        <v>SCHOTMANN, Greta (N)</v>
      </c>
      <c r="R12" s="371"/>
      <c r="S12" s="371"/>
      <c r="T12" s="371"/>
      <c r="U12" s="371"/>
      <c r="V12" s="371"/>
      <c r="W12" s="371"/>
      <c r="X12" s="371"/>
      <c r="Y12" s="371"/>
      <c r="Z12" s="371"/>
      <c r="AA12" s="371"/>
      <c r="AB12" s="371"/>
      <c r="AE12" s="325">
        <v>5</v>
      </c>
      <c r="AF12" s="325"/>
      <c r="AG12" s="53" t="s">
        <v>1</v>
      </c>
      <c r="AH12" s="326">
        <v>1</v>
      </c>
      <c r="AI12" s="326"/>
      <c r="AJ12" s="55"/>
      <c r="AL12" s="54">
        <f t="shared" si="0"/>
        <v>2</v>
      </c>
      <c r="AM12" s="56">
        <f t="shared" si="1"/>
        <v>0</v>
      </c>
      <c r="AO12" s="47">
        <v>7</v>
      </c>
      <c r="AQ12" s="64">
        <f>IF(ISNUMBER(AH12),SUM($AL$11:AL12),"")</f>
        <v>2</v>
      </c>
      <c r="AR12" s="65" t="str">
        <f>IF(ISNUMBER(AH12),":","")</f>
        <v>:</v>
      </c>
      <c r="AS12" s="65">
        <f>IF(ISNUMBER(AH12),SUM($AM$11:AM12),"")</f>
        <v>2</v>
      </c>
      <c r="AT12" s="64">
        <f>IF(ISNUMBER(AH12),SUM($AE$11:AF12),"")</f>
        <v>8</v>
      </c>
      <c r="AU12" s="65" t="str">
        <f>IF(ISNUMBER(AH12),":","")</f>
        <v>:</v>
      </c>
      <c r="AV12" s="65">
        <f>IF(ISNUMBER(AH12),SUM($AH$11:AI12),"")</f>
        <v>5</v>
      </c>
      <c r="AW12" s="47"/>
    </row>
    <row r="13" spans="3:49" ht="21.75" customHeight="1">
      <c r="C13" s="60">
        <v>3</v>
      </c>
      <c r="D13" s="371" t="str">
        <f>IF(ISBLANK($F$8),"",$F$8)</f>
        <v>NETZEL, Klaus</v>
      </c>
      <c r="E13" s="371"/>
      <c r="F13" s="371"/>
      <c r="G13" s="371"/>
      <c r="H13" s="371"/>
      <c r="I13" s="371"/>
      <c r="J13" s="371"/>
      <c r="K13" s="371"/>
      <c r="L13" s="371"/>
      <c r="M13" s="371"/>
      <c r="N13" s="371"/>
      <c r="O13" s="53" t="s">
        <v>0</v>
      </c>
      <c r="P13" s="48">
        <v>7</v>
      </c>
      <c r="Q13" s="371" t="str">
        <f>IF(ISBLANK($Y$8),"",$Y$8)</f>
        <v>GÜNTHER, Danny</v>
      </c>
      <c r="R13" s="371"/>
      <c r="S13" s="371"/>
      <c r="T13" s="371"/>
      <c r="U13" s="371"/>
      <c r="V13" s="371"/>
      <c r="W13" s="371"/>
      <c r="X13" s="371"/>
      <c r="Y13" s="371"/>
      <c r="Z13" s="371"/>
      <c r="AA13" s="371"/>
      <c r="AB13" s="371"/>
      <c r="AE13" s="325">
        <v>6</v>
      </c>
      <c r="AF13" s="325"/>
      <c r="AG13" s="53" t="s">
        <v>1</v>
      </c>
      <c r="AH13" s="326">
        <v>3</v>
      </c>
      <c r="AI13" s="326"/>
      <c r="AJ13" s="55"/>
      <c r="AL13" s="54">
        <f t="shared" si="0"/>
        <v>2</v>
      </c>
      <c r="AM13" s="56">
        <f t="shared" si="1"/>
        <v>0</v>
      </c>
      <c r="AO13" s="47">
        <v>1</v>
      </c>
      <c r="AQ13" s="64"/>
      <c r="AR13" s="65"/>
      <c r="AS13" s="65"/>
      <c r="AT13" s="64"/>
      <c r="AU13" s="65"/>
      <c r="AV13" s="65"/>
      <c r="AW13" s="47"/>
    </row>
    <row r="14" spans="3:49" ht="21.75" customHeight="1">
      <c r="C14" s="60">
        <v>4</v>
      </c>
      <c r="D14" s="371" t="str">
        <f>IF(ISBLANK($F$9),"",$F$9)</f>
        <v>PLUMHOFF, Heinz</v>
      </c>
      <c r="E14" s="371"/>
      <c r="F14" s="371"/>
      <c r="G14" s="371"/>
      <c r="H14" s="371"/>
      <c r="I14" s="371"/>
      <c r="J14" s="371"/>
      <c r="K14" s="371"/>
      <c r="L14" s="371"/>
      <c r="M14" s="371"/>
      <c r="N14" s="371"/>
      <c r="O14" s="53" t="s">
        <v>0</v>
      </c>
      <c r="P14" s="48">
        <v>8</v>
      </c>
      <c r="Q14" s="371" t="str">
        <f>IF(ISBLANK($Y$9),"",$Y$9)</f>
        <v>SCHOTMANN, Arndt</v>
      </c>
      <c r="R14" s="371"/>
      <c r="S14" s="371"/>
      <c r="T14" s="371"/>
      <c r="U14" s="371"/>
      <c r="V14" s="371"/>
      <c r="W14" s="371"/>
      <c r="X14" s="371"/>
      <c r="Y14" s="371"/>
      <c r="Z14" s="371"/>
      <c r="AA14" s="371"/>
      <c r="AB14" s="371"/>
      <c r="AE14" s="325">
        <v>4</v>
      </c>
      <c r="AF14" s="325"/>
      <c r="AG14" s="53" t="s">
        <v>1</v>
      </c>
      <c r="AH14" s="326">
        <v>3</v>
      </c>
      <c r="AI14" s="326"/>
      <c r="AJ14" s="55"/>
      <c r="AL14" s="54">
        <f t="shared" si="0"/>
        <v>2</v>
      </c>
      <c r="AM14" s="56">
        <f t="shared" si="1"/>
        <v>0</v>
      </c>
      <c r="AO14" s="47">
        <v>6</v>
      </c>
      <c r="AQ14" s="64">
        <f>IF(ISNUMBER(AH14),SUM($AL$11:AL14),"")</f>
        <v>6</v>
      </c>
      <c r="AR14" s="65" t="str">
        <f>IF(ISNUMBER(AH14),":","")</f>
        <v>:</v>
      </c>
      <c r="AS14" s="65">
        <f>IF(ISNUMBER(AH14),SUM($AM$11:AM14),"")</f>
        <v>2</v>
      </c>
      <c r="AT14" s="64">
        <f>IF(ISNUMBER(AH14),SUM($AE$11:AF14),"")</f>
        <v>18</v>
      </c>
      <c r="AU14" s="65" t="str">
        <f>IF(ISNUMBER(AH14),":","")</f>
        <v>:</v>
      </c>
      <c r="AV14" s="65">
        <f>IF(ISNUMBER(AH14),SUM($AH$11:AI14),"")</f>
        <v>11</v>
      </c>
      <c r="AW14" s="47"/>
    </row>
    <row r="15" spans="3:49" ht="21.75" customHeight="1">
      <c r="C15" s="60">
        <v>2</v>
      </c>
      <c r="D15" s="371" t="str">
        <f>IF(ISBLANK($F$7),"",$F$7)</f>
        <v>BEHREND, Michael</v>
      </c>
      <c r="E15" s="371"/>
      <c r="F15" s="371"/>
      <c r="G15" s="371"/>
      <c r="H15" s="371"/>
      <c r="I15" s="371"/>
      <c r="J15" s="371"/>
      <c r="K15" s="371"/>
      <c r="L15" s="371"/>
      <c r="M15" s="371"/>
      <c r="N15" s="371"/>
      <c r="O15" s="53" t="s">
        <v>0</v>
      </c>
      <c r="P15" s="48">
        <v>5</v>
      </c>
      <c r="Q15" s="371" t="str">
        <f>IF(ISBLANK($Y$6),"",$Y$6)</f>
        <v>KIEHNE, Arthur (N)</v>
      </c>
      <c r="R15" s="371"/>
      <c r="S15" s="371"/>
      <c r="T15" s="371"/>
      <c r="U15" s="371"/>
      <c r="V15" s="371"/>
      <c r="W15" s="371"/>
      <c r="X15" s="371"/>
      <c r="Y15" s="371"/>
      <c r="Z15" s="371"/>
      <c r="AA15" s="371"/>
      <c r="AB15" s="371"/>
      <c r="AE15" s="325">
        <v>8</v>
      </c>
      <c r="AF15" s="325"/>
      <c r="AG15" s="53" t="s">
        <v>1</v>
      </c>
      <c r="AH15" s="326">
        <v>1</v>
      </c>
      <c r="AI15" s="326"/>
      <c r="AJ15" s="55"/>
      <c r="AL15" s="54">
        <f t="shared" si="0"/>
        <v>2</v>
      </c>
      <c r="AM15" s="56">
        <f t="shared" si="1"/>
        <v>0</v>
      </c>
      <c r="AO15" s="47">
        <v>4</v>
      </c>
      <c r="AQ15" s="64"/>
      <c r="AR15" s="65"/>
      <c r="AS15" s="65"/>
      <c r="AT15" s="64"/>
      <c r="AU15" s="65"/>
      <c r="AV15" s="65"/>
      <c r="AW15" s="47"/>
    </row>
    <row r="16" spans="3:49" ht="21.75" customHeight="1">
      <c r="C16" s="60">
        <v>3</v>
      </c>
      <c r="D16" s="371" t="str">
        <f>IF(ISBLANK($F$8),"",$F$8)</f>
        <v>NETZEL, Klaus</v>
      </c>
      <c r="E16" s="371"/>
      <c r="F16" s="371"/>
      <c r="G16" s="371"/>
      <c r="H16" s="371"/>
      <c r="I16" s="371"/>
      <c r="J16" s="371"/>
      <c r="K16" s="371"/>
      <c r="L16" s="371"/>
      <c r="M16" s="371"/>
      <c r="N16" s="371"/>
      <c r="O16" s="53" t="s">
        <v>0</v>
      </c>
      <c r="P16" s="48">
        <v>6</v>
      </c>
      <c r="Q16" s="371" t="str">
        <f>IF(ISBLANK($Y$7),"",$Y$7)</f>
        <v>SCHOTMANN, Greta (N)</v>
      </c>
      <c r="R16" s="371"/>
      <c r="S16" s="371"/>
      <c r="T16" s="371"/>
      <c r="U16" s="371"/>
      <c r="V16" s="371"/>
      <c r="W16" s="371"/>
      <c r="X16" s="371"/>
      <c r="Y16" s="371"/>
      <c r="Z16" s="371"/>
      <c r="AA16" s="371"/>
      <c r="AB16" s="371"/>
      <c r="AE16" s="325">
        <v>5</v>
      </c>
      <c r="AF16" s="325"/>
      <c r="AG16" s="53" t="s">
        <v>1</v>
      </c>
      <c r="AH16" s="326">
        <v>0</v>
      </c>
      <c r="AI16" s="326"/>
      <c r="AJ16" s="55"/>
      <c r="AL16" s="54">
        <f t="shared" si="0"/>
        <v>2</v>
      </c>
      <c r="AM16" s="56">
        <f t="shared" si="1"/>
        <v>0</v>
      </c>
      <c r="AO16" s="47">
        <v>8</v>
      </c>
      <c r="AQ16" s="64">
        <f>IF(ISNUMBER(AH16),SUM($AL$11:AL16),"")</f>
        <v>10</v>
      </c>
      <c r="AR16" s="65" t="str">
        <f>IF(ISNUMBER(AH16),":","")</f>
        <v>:</v>
      </c>
      <c r="AS16" s="65">
        <f>IF(ISNUMBER(AH16),SUM($AM$11:AM16),"")</f>
        <v>2</v>
      </c>
      <c r="AT16" s="64">
        <f>IF(ISNUMBER(AH16),SUM($AE$11:AF16),"")</f>
        <v>31</v>
      </c>
      <c r="AU16" s="65" t="str">
        <f>IF(ISNUMBER(AH16),":","")</f>
        <v>:</v>
      </c>
      <c r="AV16" s="65">
        <f>IF(ISNUMBER(AH16),SUM($AH$11:AI16),"")</f>
        <v>12</v>
      </c>
      <c r="AW16" s="47"/>
    </row>
    <row r="17" spans="3:49" ht="21.75" customHeight="1">
      <c r="C17" s="60">
        <v>4</v>
      </c>
      <c r="D17" s="371" t="str">
        <f>IF(ISBLANK($F$9),"",$F$9)</f>
        <v>PLUMHOFF, Heinz</v>
      </c>
      <c r="E17" s="371"/>
      <c r="F17" s="371"/>
      <c r="G17" s="371"/>
      <c r="H17" s="371"/>
      <c r="I17" s="371"/>
      <c r="J17" s="371"/>
      <c r="K17" s="371"/>
      <c r="L17" s="371"/>
      <c r="M17" s="371"/>
      <c r="N17" s="371"/>
      <c r="O17" s="53" t="s">
        <v>0</v>
      </c>
      <c r="P17" s="48">
        <v>7</v>
      </c>
      <c r="Q17" s="371" t="str">
        <f>IF(ISBLANK($Y$8),"",$Y$8)</f>
        <v>GÜNTHER, Danny</v>
      </c>
      <c r="R17" s="371"/>
      <c r="S17" s="371"/>
      <c r="T17" s="371"/>
      <c r="U17" s="371"/>
      <c r="V17" s="371"/>
      <c r="W17" s="371"/>
      <c r="X17" s="371"/>
      <c r="Y17" s="371"/>
      <c r="Z17" s="371"/>
      <c r="AA17" s="371"/>
      <c r="AB17" s="371"/>
      <c r="AE17" s="325">
        <v>5</v>
      </c>
      <c r="AF17" s="325"/>
      <c r="AG17" s="53" t="s">
        <v>1</v>
      </c>
      <c r="AH17" s="326">
        <v>4</v>
      </c>
      <c r="AI17" s="326"/>
      <c r="AJ17" s="55"/>
      <c r="AL17" s="54">
        <f t="shared" si="0"/>
        <v>2</v>
      </c>
      <c r="AM17" s="56">
        <f t="shared" si="1"/>
        <v>0</v>
      </c>
      <c r="AO17" s="47">
        <v>2</v>
      </c>
      <c r="AQ17" s="64"/>
      <c r="AR17" s="65"/>
      <c r="AS17" s="65"/>
      <c r="AT17" s="64"/>
      <c r="AU17" s="65"/>
      <c r="AV17" s="65"/>
      <c r="AW17" s="47"/>
    </row>
    <row r="18" spans="3:49" ht="21.75" customHeight="1">
      <c r="C18" s="60">
        <v>1</v>
      </c>
      <c r="D18" s="371" t="str">
        <f>IF(ISBLANK($F$6),"",$F$6)</f>
        <v>HORN, Adrian</v>
      </c>
      <c r="E18" s="371"/>
      <c r="F18" s="371"/>
      <c r="G18" s="371"/>
      <c r="H18" s="371"/>
      <c r="I18" s="371"/>
      <c r="J18" s="371"/>
      <c r="K18" s="371"/>
      <c r="L18" s="371"/>
      <c r="M18" s="371"/>
      <c r="N18" s="371"/>
      <c r="O18" s="53" t="s">
        <v>0</v>
      </c>
      <c r="P18" s="48">
        <v>8</v>
      </c>
      <c r="Q18" s="371" t="str">
        <f>IF(ISBLANK($Y$9),"",$Y$9)</f>
        <v>SCHOTMANN, Arndt</v>
      </c>
      <c r="R18" s="371"/>
      <c r="S18" s="371"/>
      <c r="T18" s="371"/>
      <c r="U18" s="371"/>
      <c r="V18" s="371"/>
      <c r="W18" s="371"/>
      <c r="X18" s="371"/>
      <c r="Y18" s="371"/>
      <c r="Z18" s="371"/>
      <c r="AA18" s="371"/>
      <c r="AB18" s="371"/>
      <c r="AE18" s="325">
        <v>2</v>
      </c>
      <c r="AF18" s="325"/>
      <c r="AG18" s="53" t="s">
        <v>1</v>
      </c>
      <c r="AH18" s="326">
        <v>1</v>
      </c>
      <c r="AI18" s="326"/>
      <c r="AJ18" s="55"/>
      <c r="AL18" s="54">
        <f t="shared" si="0"/>
        <v>2</v>
      </c>
      <c r="AM18" s="56">
        <f t="shared" si="1"/>
        <v>0</v>
      </c>
      <c r="AO18" s="47">
        <v>5</v>
      </c>
      <c r="AQ18" s="64">
        <f>IF(ISNUMBER(AH18),SUM($AL$11:AL18),"")</f>
        <v>14</v>
      </c>
      <c r="AR18" s="65" t="str">
        <f>IF(ISNUMBER(AH18),":","")</f>
        <v>:</v>
      </c>
      <c r="AS18" s="65">
        <f>IF(ISNUMBER(AH18),SUM($AM$11:AM18),"")</f>
        <v>2</v>
      </c>
      <c r="AT18" s="64">
        <f>IF(ISNUMBER(AH18),SUM($AE$11:AF18),"")</f>
        <v>38</v>
      </c>
      <c r="AU18" s="65" t="str">
        <f>IF(ISNUMBER(AH18),":","")</f>
        <v>:</v>
      </c>
      <c r="AV18" s="65">
        <f>IF(ISNUMBER(AH18),SUM($AH$11:AI18),"")</f>
        <v>17</v>
      </c>
      <c r="AW18" s="47"/>
    </row>
    <row r="19" spans="3:49" ht="21.75" customHeight="1">
      <c r="C19" s="60">
        <v>4</v>
      </c>
      <c r="D19" s="371" t="str">
        <f>IF(ISBLANK($F$9),"",$F$9)</f>
        <v>PLUMHOFF, Heinz</v>
      </c>
      <c r="E19" s="371"/>
      <c r="F19" s="371"/>
      <c r="G19" s="371"/>
      <c r="H19" s="371"/>
      <c r="I19" s="371"/>
      <c r="J19" s="371"/>
      <c r="K19" s="371"/>
      <c r="L19" s="371"/>
      <c r="M19" s="371"/>
      <c r="N19" s="371"/>
      <c r="O19" s="53" t="s">
        <v>0</v>
      </c>
      <c r="P19" s="48">
        <v>6</v>
      </c>
      <c r="Q19" s="371" t="str">
        <f>IF(ISBLANK($Y$7),"",$Y$7)</f>
        <v>SCHOTMANN, Greta (N)</v>
      </c>
      <c r="R19" s="371"/>
      <c r="S19" s="371"/>
      <c r="T19" s="371"/>
      <c r="U19" s="371"/>
      <c r="V19" s="371"/>
      <c r="W19" s="371"/>
      <c r="X19" s="371"/>
      <c r="Y19" s="371"/>
      <c r="Z19" s="371"/>
      <c r="AA19" s="371"/>
      <c r="AB19" s="371"/>
      <c r="AE19" s="325">
        <v>6</v>
      </c>
      <c r="AF19" s="325"/>
      <c r="AG19" s="53" t="s">
        <v>1</v>
      </c>
      <c r="AH19" s="326">
        <v>3</v>
      </c>
      <c r="AI19" s="326"/>
      <c r="AJ19" s="55"/>
      <c r="AL19" s="54">
        <f t="shared" si="0"/>
        <v>2</v>
      </c>
      <c r="AM19" s="56">
        <f t="shared" si="1"/>
        <v>0</v>
      </c>
      <c r="AO19" s="47">
        <v>1</v>
      </c>
      <c r="AQ19" s="64"/>
      <c r="AR19" s="65"/>
      <c r="AS19" s="65"/>
      <c r="AT19" s="64"/>
      <c r="AU19" s="65"/>
      <c r="AV19" s="65"/>
      <c r="AW19" s="47"/>
    </row>
    <row r="20" spans="3:49" ht="21.75" customHeight="1">
      <c r="C20" s="60">
        <v>3</v>
      </c>
      <c r="D20" s="371" t="str">
        <f>IF(ISBLANK($F$8),"",$F$8)</f>
        <v>NETZEL, Klaus</v>
      </c>
      <c r="E20" s="371"/>
      <c r="F20" s="371"/>
      <c r="G20" s="371"/>
      <c r="H20" s="371"/>
      <c r="I20" s="371"/>
      <c r="J20" s="371"/>
      <c r="K20" s="371"/>
      <c r="L20" s="371"/>
      <c r="M20" s="371"/>
      <c r="N20" s="371"/>
      <c r="O20" s="53" t="s">
        <v>0</v>
      </c>
      <c r="P20" s="48">
        <v>5</v>
      </c>
      <c r="Q20" s="371" t="str">
        <f>IF(ISBLANK($Y$6),"",$Y$6)</f>
        <v>KIEHNE, Arthur (N)</v>
      </c>
      <c r="R20" s="371"/>
      <c r="S20" s="371"/>
      <c r="T20" s="371"/>
      <c r="U20" s="371"/>
      <c r="V20" s="371"/>
      <c r="W20" s="371"/>
      <c r="X20" s="371"/>
      <c r="Y20" s="371"/>
      <c r="Z20" s="371"/>
      <c r="AA20" s="371"/>
      <c r="AB20" s="371"/>
      <c r="AE20" s="325">
        <v>7</v>
      </c>
      <c r="AF20" s="325"/>
      <c r="AG20" s="53" t="s">
        <v>1</v>
      </c>
      <c r="AH20" s="326">
        <v>1</v>
      </c>
      <c r="AI20" s="326"/>
      <c r="AJ20" s="55"/>
      <c r="AL20" s="54">
        <f t="shared" si="0"/>
        <v>2</v>
      </c>
      <c r="AM20" s="56">
        <f t="shared" si="1"/>
        <v>0</v>
      </c>
      <c r="AO20" s="47">
        <v>7</v>
      </c>
      <c r="AQ20" s="64">
        <f>IF(ISNUMBER(AH20),SUM($AL$11:AL20),"")</f>
        <v>18</v>
      </c>
      <c r="AR20" s="65" t="str">
        <f>IF(ISNUMBER(AH20),":","")</f>
        <v>:</v>
      </c>
      <c r="AS20" s="65">
        <f>IF(ISNUMBER(AH20),SUM($AM$11:AM20),"")</f>
        <v>2</v>
      </c>
      <c r="AT20" s="64">
        <f>IF(ISNUMBER(AH20),SUM($AE$11:AF20),"")</f>
        <v>51</v>
      </c>
      <c r="AU20" s="65" t="str">
        <f>IF(ISNUMBER(AH20),":","")</f>
        <v>:</v>
      </c>
      <c r="AV20" s="65">
        <f>IF(ISNUMBER(AH20),SUM($AH$11:AI20),"")</f>
        <v>21</v>
      </c>
      <c r="AW20" s="47"/>
    </row>
    <row r="21" spans="3:49" ht="21.75" customHeight="1">
      <c r="C21" s="60">
        <v>2</v>
      </c>
      <c r="D21" s="371" t="str">
        <f>IF(ISBLANK($F$7),"",$F$7)</f>
        <v>BEHREND, Michael</v>
      </c>
      <c r="E21" s="371"/>
      <c r="F21" s="371"/>
      <c r="G21" s="371"/>
      <c r="H21" s="371"/>
      <c r="I21" s="371"/>
      <c r="J21" s="371"/>
      <c r="K21" s="371"/>
      <c r="L21" s="371"/>
      <c r="M21" s="371"/>
      <c r="N21" s="371"/>
      <c r="O21" s="53" t="s">
        <v>0</v>
      </c>
      <c r="P21" s="48">
        <v>8</v>
      </c>
      <c r="Q21" s="371" t="str">
        <f>IF(ISBLANK($Y$9),"",$Y$9)</f>
        <v>SCHOTMANN, Arndt</v>
      </c>
      <c r="R21" s="371"/>
      <c r="S21" s="371"/>
      <c r="T21" s="371"/>
      <c r="U21" s="371"/>
      <c r="V21" s="371"/>
      <c r="W21" s="371"/>
      <c r="X21" s="371"/>
      <c r="Y21" s="371"/>
      <c r="Z21" s="371"/>
      <c r="AA21" s="371"/>
      <c r="AB21" s="371"/>
      <c r="AE21" s="325">
        <v>7</v>
      </c>
      <c r="AF21" s="325"/>
      <c r="AG21" s="53" t="s">
        <v>1</v>
      </c>
      <c r="AH21" s="326">
        <v>1</v>
      </c>
      <c r="AI21" s="326"/>
      <c r="AJ21" s="55"/>
      <c r="AL21" s="54">
        <f t="shared" si="0"/>
        <v>2</v>
      </c>
      <c r="AM21" s="56">
        <f t="shared" si="1"/>
        <v>0</v>
      </c>
      <c r="AO21" s="47">
        <v>3</v>
      </c>
      <c r="AQ21" s="64"/>
      <c r="AR21" s="65"/>
      <c r="AS21" s="65"/>
      <c r="AT21" s="64"/>
      <c r="AU21" s="65"/>
      <c r="AV21" s="65"/>
      <c r="AW21" s="47"/>
    </row>
    <row r="22" spans="3:49" ht="21.75" customHeight="1">
      <c r="C22" s="60">
        <v>1</v>
      </c>
      <c r="D22" s="371" t="str">
        <f>IF(ISBLANK($F$6),"",$F$6)</f>
        <v>HORN, Adrian</v>
      </c>
      <c r="E22" s="371"/>
      <c r="F22" s="371"/>
      <c r="G22" s="371"/>
      <c r="H22" s="371"/>
      <c r="I22" s="371"/>
      <c r="J22" s="371"/>
      <c r="K22" s="371"/>
      <c r="L22" s="371"/>
      <c r="M22" s="371"/>
      <c r="N22" s="371"/>
      <c r="O22" s="53" t="s">
        <v>0</v>
      </c>
      <c r="P22" s="48">
        <v>7</v>
      </c>
      <c r="Q22" s="371" t="str">
        <f>IF(ISBLANK($Y$8),"",$Y$8)</f>
        <v>GÜNTHER, Danny</v>
      </c>
      <c r="R22" s="371"/>
      <c r="S22" s="371"/>
      <c r="T22" s="371"/>
      <c r="U22" s="371"/>
      <c r="V22" s="371"/>
      <c r="W22" s="371"/>
      <c r="X22" s="371"/>
      <c r="Y22" s="371"/>
      <c r="Z22" s="371"/>
      <c r="AA22" s="371"/>
      <c r="AB22" s="371"/>
      <c r="AE22" s="325">
        <v>4</v>
      </c>
      <c r="AF22" s="325"/>
      <c r="AG22" s="53" t="s">
        <v>1</v>
      </c>
      <c r="AH22" s="326">
        <v>2</v>
      </c>
      <c r="AI22" s="326"/>
      <c r="AJ22" s="55"/>
      <c r="AL22" s="54">
        <f t="shared" si="0"/>
        <v>2</v>
      </c>
      <c r="AM22" s="56">
        <f t="shared" si="1"/>
        <v>0</v>
      </c>
      <c r="AO22" s="47">
        <v>6</v>
      </c>
      <c r="AQ22" s="64">
        <f>IF(ISNUMBER(AH22),SUM($AL$11:AL22),"")</f>
        <v>22</v>
      </c>
      <c r="AR22" s="65" t="str">
        <f>IF(ISNUMBER(AH22),":","")</f>
        <v>:</v>
      </c>
      <c r="AS22" s="65">
        <f>IF(ISNUMBER(AH22),SUM($AM$11:AM22),"")</f>
        <v>2</v>
      </c>
      <c r="AT22" s="64">
        <f>IF(ISNUMBER(AH22),SUM($AE$11:AF22),"")</f>
        <v>62</v>
      </c>
      <c r="AU22" s="65" t="str">
        <f>IF(ISNUMBER(AH22),":","")</f>
        <v>:</v>
      </c>
      <c r="AV22" s="65">
        <f>IF(ISNUMBER(AH22),SUM($AH$11:AI22),"")</f>
        <v>24</v>
      </c>
      <c r="AW22" s="47"/>
    </row>
    <row r="23" spans="3:49" ht="21.75" customHeight="1">
      <c r="C23" s="60">
        <v>1</v>
      </c>
      <c r="D23" s="371" t="str">
        <f>IF(ISBLANK($F$6),"",$F$6)</f>
        <v>HORN, Adrian</v>
      </c>
      <c r="E23" s="371"/>
      <c r="F23" s="371"/>
      <c r="G23" s="371"/>
      <c r="H23" s="371"/>
      <c r="I23" s="371"/>
      <c r="J23" s="371"/>
      <c r="K23" s="371"/>
      <c r="L23" s="371"/>
      <c r="M23" s="371"/>
      <c r="N23" s="371"/>
      <c r="O23" s="53" t="s">
        <v>0</v>
      </c>
      <c r="P23" s="48">
        <v>6</v>
      </c>
      <c r="Q23" s="371" t="str">
        <f>IF(ISBLANK($Y$7),"",$Y$7)</f>
        <v>SCHOTMANN, Greta (N)</v>
      </c>
      <c r="R23" s="371"/>
      <c r="S23" s="371"/>
      <c r="T23" s="371"/>
      <c r="U23" s="371"/>
      <c r="V23" s="371"/>
      <c r="W23" s="371"/>
      <c r="X23" s="371"/>
      <c r="Y23" s="371"/>
      <c r="Z23" s="371"/>
      <c r="AA23" s="371"/>
      <c r="AB23" s="371"/>
      <c r="AE23" s="325">
        <v>2</v>
      </c>
      <c r="AF23" s="325"/>
      <c r="AG23" s="53" t="s">
        <v>1</v>
      </c>
      <c r="AH23" s="326">
        <v>4</v>
      </c>
      <c r="AI23" s="326"/>
      <c r="AJ23" s="55"/>
      <c r="AL23" s="54">
        <f t="shared" si="0"/>
        <v>0</v>
      </c>
      <c r="AM23" s="56">
        <f t="shared" si="1"/>
        <v>2</v>
      </c>
      <c r="AO23" s="47">
        <v>2</v>
      </c>
      <c r="AQ23" s="64"/>
      <c r="AR23" s="65"/>
      <c r="AS23" s="65"/>
      <c r="AT23" s="64"/>
      <c r="AU23" s="65"/>
      <c r="AV23" s="65"/>
      <c r="AW23" s="47"/>
    </row>
    <row r="24" spans="3:49" ht="21.75" customHeight="1">
      <c r="C24" s="60">
        <v>4</v>
      </c>
      <c r="D24" s="371" t="str">
        <f>IF(ISBLANK($F$9),"",$F$9)</f>
        <v>PLUMHOFF, Heinz</v>
      </c>
      <c r="E24" s="371"/>
      <c r="F24" s="371"/>
      <c r="G24" s="371"/>
      <c r="H24" s="371"/>
      <c r="I24" s="371"/>
      <c r="J24" s="371"/>
      <c r="K24" s="371"/>
      <c r="L24" s="371"/>
      <c r="M24" s="371"/>
      <c r="N24" s="371"/>
      <c r="O24" s="53" t="s">
        <v>0</v>
      </c>
      <c r="P24" s="48">
        <v>5</v>
      </c>
      <c r="Q24" s="371" t="str">
        <f>IF(ISBLANK($Y$6),"",$Y$6)</f>
        <v>KIEHNE, Arthur (N)</v>
      </c>
      <c r="R24" s="371"/>
      <c r="S24" s="371"/>
      <c r="T24" s="371"/>
      <c r="U24" s="371"/>
      <c r="V24" s="371"/>
      <c r="W24" s="371"/>
      <c r="X24" s="371"/>
      <c r="Y24" s="371"/>
      <c r="Z24" s="371"/>
      <c r="AA24" s="371"/>
      <c r="AB24" s="371"/>
      <c r="AE24" s="325">
        <v>2</v>
      </c>
      <c r="AF24" s="325"/>
      <c r="AG24" s="53" t="s">
        <v>1</v>
      </c>
      <c r="AH24" s="326">
        <v>5</v>
      </c>
      <c r="AI24" s="326"/>
      <c r="AJ24" s="55"/>
      <c r="AL24" s="54">
        <f t="shared" si="0"/>
        <v>0</v>
      </c>
      <c r="AM24" s="56">
        <f t="shared" si="1"/>
        <v>2</v>
      </c>
      <c r="AO24" s="47">
        <v>8</v>
      </c>
      <c r="AQ24" s="64">
        <f>IF(ISNUMBER(AH24),SUM($AL$11:AL24),"")</f>
        <v>22</v>
      </c>
      <c r="AR24" s="65" t="str">
        <f>IF(ISNUMBER(AH24),":","")</f>
        <v>:</v>
      </c>
      <c r="AS24" s="65">
        <f>IF(ISNUMBER(AH24),SUM($AM$11:AM24),"")</f>
        <v>6</v>
      </c>
      <c r="AT24" s="64">
        <f>IF(ISNUMBER(AH24),SUM($AE$11:AF24),"")</f>
        <v>66</v>
      </c>
      <c r="AU24" s="65" t="str">
        <f>IF(ISNUMBER(AH24),":","")</f>
        <v>:</v>
      </c>
      <c r="AV24" s="65">
        <f>IF(ISNUMBER(AH24),SUM($AH$11:AI24),"")</f>
        <v>33</v>
      </c>
      <c r="AW24" s="47"/>
    </row>
    <row r="25" spans="3:49" ht="21.75" customHeight="1">
      <c r="C25" s="60">
        <v>3</v>
      </c>
      <c r="D25" s="371" t="str">
        <f>IF(ISBLANK($F$8),"",$F$8)</f>
        <v>NETZEL, Klaus</v>
      </c>
      <c r="E25" s="371"/>
      <c r="F25" s="371"/>
      <c r="G25" s="371"/>
      <c r="H25" s="371"/>
      <c r="I25" s="371"/>
      <c r="J25" s="371"/>
      <c r="K25" s="371"/>
      <c r="L25" s="371"/>
      <c r="M25" s="371"/>
      <c r="N25" s="371"/>
      <c r="O25" s="53" t="s">
        <v>0</v>
      </c>
      <c r="P25" s="48">
        <v>8</v>
      </c>
      <c r="Q25" s="371" t="str">
        <f>IF(ISBLANK($Y$9),"",$Y$9)</f>
        <v>SCHOTMANN, Arndt</v>
      </c>
      <c r="R25" s="371"/>
      <c r="S25" s="371"/>
      <c r="T25" s="371"/>
      <c r="U25" s="371"/>
      <c r="V25" s="371"/>
      <c r="W25" s="371"/>
      <c r="X25" s="371"/>
      <c r="Y25" s="371"/>
      <c r="Z25" s="371"/>
      <c r="AA25" s="371"/>
      <c r="AB25" s="371"/>
      <c r="AE25" s="325">
        <v>7</v>
      </c>
      <c r="AF25" s="325"/>
      <c r="AG25" s="53" t="s">
        <v>1</v>
      </c>
      <c r="AH25" s="326">
        <v>4</v>
      </c>
      <c r="AI25" s="326"/>
      <c r="AJ25" s="55"/>
      <c r="AL25" s="54">
        <f t="shared" si="0"/>
        <v>2</v>
      </c>
      <c r="AM25" s="56">
        <f t="shared" si="1"/>
        <v>0</v>
      </c>
      <c r="AO25" s="47">
        <v>4</v>
      </c>
      <c r="AQ25" s="64"/>
      <c r="AR25" s="65"/>
      <c r="AS25" s="65"/>
      <c r="AT25" s="64"/>
      <c r="AU25" s="65"/>
      <c r="AV25" s="65"/>
      <c r="AW25" s="47"/>
    </row>
    <row r="26" spans="3:49" ht="21.75" customHeight="1">
      <c r="C26" s="60">
        <v>2</v>
      </c>
      <c r="D26" s="371" t="str">
        <f>IF(ISBLANK($F$7),"",$F$7)</f>
        <v>BEHREND, Michael</v>
      </c>
      <c r="E26" s="371"/>
      <c r="F26" s="371"/>
      <c r="G26" s="371"/>
      <c r="H26" s="371"/>
      <c r="I26" s="371"/>
      <c r="J26" s="371"/>
      <c r="K26" s="371"/>
      <c r="L26" s="371"/>
      <c r="M26" s="371"/>
      <c r="N26" s="371"/>
      <c r="O26" s="53" t="s">
        <v>0</v>
      </c>
      <c r="P26" s="48">
        <v>7</v>
      </c>
      <c r="Q26" s="371" t="str">
        <f>IF(ISBLANK($Y$8),"",$Y$8)</f>
        <v>GÜNTHER, Danny</v>
      </c>
      <c r="R26" s="371"/>
      <c r="S26" s="371"/>
      <c r="T26" s="371"/>
      <c r="U26" s="371"/>
      <c r="V26" s="371"/>
      <c r="W26" s="371"/>
      <c r="X26" s="371"/>
      <c r="Y26" s="371"/>
      <c r="Z26" s="371"/>
      <c r="AA26" s="371"/>
      <c r="AB26" s="371"/>
      <c r="AE26" s="325">
        <v>6</v>
      </c>
      <c r="AF26" s="325"/>
      <c r="AG26" s="53" t="s">
        <v>1</v>
      </c>
      <c r="AH26" s="326">
        <v>8</v>
      </c>
      <c r="AI26" s="326"/>
      <c r="AJ26" s="55"/>
      <c r="AL26" s="54">
        <f t="shared" si="0"/>
        <v>0</v>
      </c>
      <c r="AM26" s="56">
        <f t="shared" si="1"/>
        <v>2</v>
      </c>
      <c r="AO26" s="47">
        <v>5</v>
      </c>
      <c r="AQ26" s="64">
        <f>IF(ISNUMBER(AH26),SUM($AL$11:AL26),"")</f>
        <v>24</v>
      </c>
      <c r="AR26" s="65" t="str">
        <f>IF(ISNUMBER(AH26),":","")</f>
        <v>:</v>
      </c>
      <c r="AS26" s="65">
        <f>IF(ISNUMBER(AH26),SUM($AM$11:AM26),"")</f>
        <v>8</v>
      </c>
      <c r="AT26" s="64">
        <f>IF(ISNUMBER(AH26),SUM($AE$11:AF26),"")</f>
        <v>79</v>
      </c>
      <c r="AU26" s="65" t="str">
        <f>IF(ISNUMBER(AH26),":","")</f>
        <v>:</v>
      </c>
      <c r="AV26" s="65">
        <f>IF(ISNUMBER(AH26),SUM($AH$11:AI26),"")</f>
        <v>45</v>
      </c>
      <c r="AW26" s="47"/>
    </row>
    <row r="27" ht="19.5" customHeight="1"/>
    <row r="28" spans="3:49" s="66" customFormat="1" ht="18.75" customHeight="1">
      <c r="C28" s="67"/>
      <c r="D28" s="68"/>
      <c r="E28" s="68"/>
      <c r="F28" s="68"/>
      <c r="G28" s="68"/>
      <c r="H28" s="69"/>
      <c r="I28" s="70">
        <v>5</v>
      </c>
      <c r="J28" s="377" t="str">
        <f>IF(ISBLANK($Y$6),"",$Y$6)</f>
        <v>KIEHNE, Arthur (N)</v>
      </c>
      <c r="K28" s="377"/>
      <c r="L28" s="377"/>
      <c r="M28" s="377"/>
      <c r="N28" s="377"/>
      <c r="O28" s="378"/>
      <c r="P28" s="70">
        <v>6</v>
      </c>
      <c r="Q28" s="377" t="str">
        <f>IF(ISBLANK($Y$7),"",$Y$7)</f>
        <v>SCHOTMANN, Greta (N)</v>
      </c>
      <c r="R28" s="377"/>
      <c r="S28" s="377"/>
      <c r="T28" s="377"/>
      <c r="U28" s="377"/>
      <c r="V28" s="378"/>
      <c r="W28" s="70">
        <v>7</v>
      </c>
      <c r="X28" s="383" t="str">
        <f>IF(ISBLANK($Y$8),"",$Y$8)</f>
        <v>GÜNTHER, Danny</v>
      </c>
      <c r="Y28" s="383"/>
      <c r="Z28" s="383"/>
      <c r="AA28" s="383"/>
      <c r="AB28" s="383"/>
      <c r="AC28" s="384"/>
      <c r="AD28" s="70">
        <v>8</v>
      </c>
      <c r="AE28" s="383" t="str">
        <f>IF(ISBLANK($Y$9),"",$Y$9)</f>
        <v>SCHOTMANN, Arndt</v>
      </c>
      <c r="AF28" s="383"/>
      <c r="AG28" s="383"/>
      <c r="AH28" s="383"/>
      <c r="AI28" s="383"/>
      <c r="AJ28" s="384"/>
      <c r="AK28" s="71"/>
      <c r="AL28" s="71"/>
      <c r="AM28" s="71"/>
      <c r="AN28" s="374" t="s">
        <v>7</v>
      </c>
      <c r="AO28" s="375"/>
      <c r="AP28" s="375"/>
      <c r="AQ28" s="375"/>
      <c r="AR28" s="376"/>
      <c r="AS28" s="374" t="s">
        <v>8</v>
      </c>
      <c r="AT28" s="375"/>
      <c r="AU28" s="375"/>
      <c r="AV28" s="375"/>
      <c r="AW28" s="376"/>
    </row>
    <row r="29" spans="3:49" s="66" customFormat="1" ht="18.75" customHeight="1">
      <c r="C29" s="75">
        <v>1</v>
      </c>
      <c r="D29" s="372" t="str">
        <f>IF(ISBLANK($F$6),"",$F$6)</f>
        <v>HORN, Adrian</v>
      </c>
      <c r="E29" s="372"/>
      <c r="F29" s="372"/>
      <c r="G29" s="372"/>
      <c r="H29" s="373"/>
      <c r="I29" s="388">
        <f>IF(ISNUMBER(AE11),AE11,"")</f>
        <v>3</v>
      </c>
      <c r="J29" s="389"/>
      <c r="K29" s="389"/>
      <c r="L29" s="73" t="s">
        <v>1</v>
      </c>
      <c r="M29" s="390">
        <f>IF(ISNUMBER(AH11),AH11,"")</f>
        <v>4</v>
      </c>
      <c r="N29" s="390"/>
      <c r="O29" s="391"/>
      <c r="P29" s="379">
        <f>IF(ISNUMBER(AE23),AE23,"")</f>
        <v>2</v>
      </c>
      <c r="Q29" s="380"/>
      <c r="R29" s="380"/>
      <c r="S29" s="73" t="s">
        <v>1</v>
      </c>
      <c r="T29" s="381">
        <f>IF(ISNUMBER(AH23),AH23,"")</f>
        <v>4</v>
      </c>
      <c r="U29" s="381"/>
      <c r="V29" s="382"/>
      <c r="W29" s="379">
        <f>IF(ISNUMBER(AE22),AE22,"")</f>
        <v>4</v>
      </c>
      <c r="X29" s="380"/>
      <c r="Y29" s="380"/>
      <c r="Z29" s="73" t="s">
        <v>1</v>
      </c>
      <c r="AA29" s="381">
        <f>IF(ISNUMBER(AH22),AH22,"")</f>
        <v>2</v>
      </c>
      <c r="AB29" s="381"/>
      <c r="AC29" s="382"/>
      <c r="AD29" s="379">
        <f>IF(ISNUMBER(AE18),AE18,"")</f>
        <v>2</v>
      </c>
      <c r="AE29" s="380"/>
      <c r="AF29" s="380"/>
      <c r="AG29" s="73" t="s">
        <v>1</v>
      </c>
      <c r="AH29" s="381">
        <f>IF(ISNUMBER(AH18),AH18,"")</f>
        <v>1</v>
      </c>
      <c r="AI29" s="381"/>
      <c r="AJ29" s="382"/>
      <c r="AK29" s="68"/>
      <c r="AL29" s="68"/>
      <c r="AM29" s="68"/>
      <c r="AN29" s="379">
        <f>IF(ISBLANK(F6),"",IF(ISNUMBER(AH11),SUMIF(D11:N26,D29,AL11:AL26),""))</f>
        <v>4</v>
      </c>
      <c r="AO29" s="380"/>
      <c r="AP29" s="73" t="s">
        <v>1</v>
      </c>
      <c r="AQ29" s="381">
        <f>IF(ISBLANK(F6),"",IF(ISNUMBER(AH11),SUMIF(D11:N26,D29,AM11:AM26),""))</f>
        <v>4</v>
      </c>
      <c r="AR29" s="382"/>
      <c r="AS29" s="379">
        <f>IF(ISBLANK(F6),"",IF(ISNUMBER(AH11),SUM(I29,P29,W29,AD29),""))</f>
        <v>11</v>
      </c>
      <c r="AT29" s="380"/>
      <c r="AU29" s="73" t="s">
        <v>1</v>
      </c>
      <c r="AV29" s="381">
        <f>IF(ISBLANK(F6),"",IF(ISNUMBER(AH11),SUM(M29,T29,AA29,AH29),""))</f>
        <v>11</v>
      </c>
      <c r="AW29" s="382"/>
    </row>
    <row r="30" spans="3:49" s="66" customFormat="1" ht="18.75" customHeight="1">
      <c r="C30" s="75">
        <v>2</v>
      </c>
      <c r="D30" s="372" t="str">
        <f>IF(ISBLANK($F$7),"",$F$7)</f>
        <v>BEHREND, Michael</v>
      </c>
      <c r="E30" s="372"/>
      <c r="F30" s="372"/>
      <c r="G30" s="372"/>
      <c r="H30" s="373"/>
      <c r="I30" s="388">
        <f>IF(ISNUMBER(AE15),AE15,"")</f>
        <v>8</v>
      </c>
      <c r="J30" s="389"/>
      <c r="K30" s="389"/>
      <c r="L30" s="73" t="s">
        <v>1</v>
      </c>
      <c r="M30" s="390">
        <f>IF(ISNUMBER(AH15),AH15,"")</f>
        <v>1</v>
      </c>
      <c r="N30" s="390"/>
      <c r="O30" s="391"/>
      <c r="P30" s="379">
        <f>IF(ISNUMBER(AE12),AE12,"")</f>
        <v>5</v>
      </c>
      <c r="Q30" s="380"/>
      <c r="R30" s="380"/>
      <c r="S30" s="73" t="s">
        <v>1</v>
      </c>
      <c r="T30" s="381">
        <f>IF(ISNUMBER(AH12),AH12,"")</f>
        <v>1</v>
      </c>
      <c r="U30" s="381"/>
      <c r="V30" s="382"/>
      <c r="W30" s="379">
        <f>IF(ISNUMBER(AE26),AE26,"")</f>
        <v>6</v>
      </c>
      <c r="X30" s="380"/>
      <c r="Y30" s="380"/>
      <c r="Z30" s="73" t="s">
        <v>1</v>
      </c>
      <c r="AA30" s="381">
        <f>IF(ISNUMBER(AH26),AH26,"")</f>
        <v>8</v>
      </c>
      <c r="AB30" s="381"/>
      <c r="AC30" s="382"/>
      <c r="AD30" s="379">
        <f>IF(ISNUMBER(AE21),AE21,"")</f>
        <v>7</v>
      </c>
      <c r="AE30" s="380"/>
      <c r="AF30" s="380"/>
      <c r="AG30" s="73" t="s">
        <v>1</v>
      </c>
      <c r="AH30" s="381">
        <f>IF(ISNUMBER(AH21),AH21,"")</f>
        <v>1</v>
      </c>
      <c r="AI30" s="381"/>
      <c r="AJ30" s="382"/>
      <c r="AK30" s="68"/>
      <c r="AL30" s="68"/>
      <c r="AM30" s="68"/>
      <c r="AN30" s="379">
        <f>IF(ISBLANK(F7),"",IF(ISNUMBER(AH12),SUMIF(D12:N27,D30,AL12:AL27),""))</f>
        <v>6</v>
      </c>
      <c r="AO30" s="380"/>
      <c r="AP30" s="73" t="s">
        <v>1</v>
      </c>
      <c r="AQ30" s="381">
        <f>IF(ISBLANK(F7),"",IF(ISNUMBER(AH12),SUMIF(D12:N27,D30,AM12:AM27),""))</f>
        <v>2</v>
      </c>
      <c r="AR30" s="382"/>
      <c r="AS30" s="379">
        <f>IF(ISBLANK(F7),"",IF(ISNUMBER(AH12),SUM(I30,P30,W30,AD30),""))</f>
        <v>26</v>
      </c>
      <c r="AT30" s="380"/>
      <c r="AU30" s="73" t="s">
        <v>1</v>
      </c>
      <c r="AV30" s="381">
        <f>IF(ISBLANK(F7),"",IF(ISNUMBER(AH12),SUM(M30,T30,AA30,AH30),""))</f>
        <v>11</v>
      </c>
      <c r="AW30" s="382"/>
    </row>
    <row r="31" spans="3:49" s="66" customFormat="1" ht="18.75" customHeight="1">
      <c r="C31" s="75">
        <v>3</v>
      </c>
      <c r="D31" s="372" t="str">
        <f>IF(ISBLANK($F$8),"",$F$8)</f>
        <v>NETZEL, Klaus</v>
      </c>
      <c r="E31" s="372"/>
      <c r="F31" s="372"/>
      <c r="G31" s="372"/>
      <c r="H31" s="373"/>
      <c r="I31" s="388">
        <f>IF(ISNUMBER(AE20),AE20,"")</f>
        <v>7</v>
      </c>
      <c r="J31" s="389"/>
      <c r="K31" s="389"/>
      <c r="L31" s="73" t="s">
        <v>1</v>
      </c>
      <c r="M31" s="390">
        <f>IF(ISNUMBER(AH20),AH20,"")</f>
        <v>1</v>
      </c>
      <c r="N31" s="390"/>
      <c r="O31" s="391"/>
      <c r="P31" s="379">
        <f>IF(ISNUMBER(AE16),AE16,"")</f>
        <v>5</v>
      </c>
      <c r="Q31" s="380"/>
      <c r="R31" s="380"/>
      <c r="S31" s="73" t="s">
        <v>1</v>
      </c>
      <c r="T31" s="381">
        <f>IF(ISNUMBER(AH16),AH16,"")</f>
        <v>0</v>
      </c>
      <c r="U31" s="381"/>
      <c r="V31" s="382"/>
      <c r="W31" s="379">
        <f>IF(ISNUMBER(AE13),AE13,"")</f>
        <v>6</v>
      </c>
      <c r="X31" s="380"/>
      <c r="Y31" s="380"/>
      <c r="Z31" s="73" t="s">
        <v>1</v>
      </c>
      <c r="AA31" s="381">
        <f>IF(ISNUMBER(AH13),AH13,"")</f>
        <v>3</v>
      </c>
      <c r="AB31" s="381"/>
      <c r="AC31" s="382"/>
      <c r="AD31" s="379">
        <f>IF(ISNUMBER(AE25),AE25,"")</f>
        <v>7</v>
      </c>
      <c r="AE31" s="380"/>
      <c r="AF31" s="380"/>
      <c r="AG31" s="73" t="s">
        <v>1</v>
      </c>
      <c r="AH31" s="381">
        <f>IF(ISNUMBER(AH25),AH25,"")</f>
        <v>4</v>
      </c>
      <c r="AI31" s="381"/>
      <c r="AJ31" s="382"/>
      <c r="AK31" s="68"/>
      <c r="AL31" s="68"/>
      <c r="AM31" s="68"/>
      <c r="AN31" s="379">
        <f>IF(ISBLANK(F8),"",IF(ISNUMBER(AH13),SUMIF(D13:N28,D31,AL13:AL28),""))</f>
        <v>8</v>
      </c>
      <c r="AO31" s="380"/>
      <c r="AP31" s="73" t="s">
        <v>1</v>
      </c>
      <c r="AQ31" s="381">
        <f>IF(ISBLANK(F8),"",IF(ISNUMBER(AH13),SUMIF(D13:N28,D31,AM13:AM28),""))</f>
        <v>0</v>
      </c>
      <c r="AR31" s="382"/>
      <c r="AS31" s="379">
        <f>IF(ISBLANK(F8),"",IF(ISNUMBER(AH13),SUM(I31,P31,W31,AD31),""))</f>
        <v>25</v>
      </c>
      <c r="AT31" s="380"/>
      <c r="AU31" s="73" t="s">
        <v>1</v>
      </c>
      <c r="AV31" s="381">
        <f>IF(ISBLANK(F8),"",IF(ISNUMBER(AH13),SUM(M31,T31,AA31,AH31),""))</f>
        <v>8</v>
      </c>
      <c r="AW31" s="382"/>
    </row>
    <row r="32" spans="3:49" s="66" customFormat="1" ht="18.75" customHeight="1">
      <c r="C32" s="75">
        <v>4</v>
      </c>
      <c r="D32" s="372" t="str">
        <f>IF(ISBLANK($F$9),"",$F$9)</f>
        <v>PLUMHOFF, Heinz</v>
      </c>
      <c r="E32" s="372"/>
      <c r="F32" s="372"/>
      <c r="G32" s="372"/>
      <c r="H32" s="373"/>
      <c r="I32" s="388">
        <f>IF(ISNUMBER(AE24),AE24,"")</f>
        <v>2</v>
      </c>
      <c r="J32" s="389"/>
      <c r="K32" s="389"/>
      <c r="L32" s="73" t="s">
        <v>1</v>
      </c>
      <c r="M32" s="390">
        <f>IF(ISNUMBER(AH24),AH24,"")</f>
        <v>5</v>
      </c>
      <c r="N32" s="390"/>
      <c r="O32" s="391"/>
      <c r="P32" s="379">
        <f>IF(ISNUMBER(AE19),AE19,"")</f>
        <v>6</v>
      </c>
      <c r="Q32" s="380"/>
      <c r="R32" s="380"/>
      <c r="S32" s="73" t="s">
        <v>1</v>
      </c>
      <c r="T32" s="381">
        <f>IF(ISNUMBER(AH19),AH19,"")</f>
        <v>3</v>
      </c>
      <c r="U32" s="381"/>
      <c r="V32" s="382"/>
      <c r="W32" s="379">
        <f>IF(ISNUMBER(AE17),AE17,"")</f>
        <v>5</v>
      </c>
      <c r="X32" s="380"/>
      <c r="Y32" s="380"/>
      <c r="Z32" s="73" t="s">
        <v>1</v>
      </c>
      <c r="AA32" s="381">
        <f>IF(ISNUMBER(AH17),AH17,"")</f>
        <v>4</v>
      </c>
      <c r="AB32" s="381"/>
      <c r="AC32" s="382"/>
      <c r="AD32" s="379">
        <f>IF(ISNUMBER(AE14),AE14,"")</f>
        <v>4</v>
      </c>
      <c r="AE32" s="380"/>
      <c r="AF32" s="380"/>
      <c r="AG32" s="73" t="s">
        <v>1</v>
      </c>
      <c r="AH32" s="381">
        <f>IF(ISNUMBER(AH14),AH14,"")</f>
        <v>3</v>
      </c>
      <c r="AI32" s="381"/>
      <c r="AJ32" s="382"/>
      <c r="AK32" s="68"/>
      <c r="AL32" s="68"/>
      <c r="AM32" s="68"/>
      <c r="AN32" s="379">
        <f>IF(ISBLANK(F9),"",IF(ISNUMBER(AH14),SUMIF(D14:N29,D32,AL14:AL29),""))</f>
        <v>6</v>
      </c>
      <c r="AO32" s="380"/>
      <c r="AP32" s="73" t="s">
        <v>1</v>
      </c>
      <c r="AQ32" s="381">
        <f>IF(ISBLANK(F9),"",IF(ISNUMBER(AH14),SUMIF(D14:N29,D32,AM14:AM29),""))</f>
        <v>2</v>
      </c>
      <c r="AR32" s="382"/>
      <c r="AS32" s="379">
        <f>IF(ISBLANK(F9),"",IF(ISNUMBER(AH14),SUM(I32,P32,W32,AD32),""))</f>
        <v>17</v>
      </c>
      <c r="AT32" s="380"/>
      <c r="AU32" s="73" t="s">
        <v>1</v>
      </c>
      <c r="AV32" s="381">
        <f>IF(ISBLANK(F9),"",IF(ISNUMBER(AH14),SUM(M32,T32,AA32,AH32),""))</f>
        <v>15</v>
      </c>
      <c r="AW32" s="382"/>
    </row>
    <row r="33" spans="3:49" s="66" customFormat="1" ht="6.75" customHeight="1">
      <c r="C33" s="76"/>
      <c r="D33" s="77"/>
      <c r="E33" s="77"/>
      <c r="F33" s="77"/>
      <c r="G33" s="77"/>
      <c r="H33" s="78"/>
      <c r="I33" s="73"/>
      <c r="J33" s="73"/>
      <c r="K33" s="73"/>
      <c r="L33" s="73"/>
      <c r="M33" s="73"/>
      <c r="N33" s="73"/>
      <c r="O33" s="74"/>
      <c r="P33" s="73"/>
      <c r="Q33" s="73"/>
      <c r="R33" s="73"/>
      <c r="S33" s="73"/>
      <c r="T33" s="73"/>
      <c r="U33" s="73"/>
      <c r="V33" s="74"/>
      <c r="W33" s="73"/>
      <c r="X33" s="73"/>
      <c r="Y33" s="73"/>
      <c r="Z33" s="73"/>
      <c r="AA33" s="73"/>
      <c r="AB33" s="73"/>
      <c r="AC33" s="74"/>
      <c r="AD33" s="73"/>
      <c r="AE33" s="73"/>
      <c r="AF33" s="73"/>
      <c r="AG33" s="73"/>
      <c r="AH33" s="73"/>
      <c r="AI33" s="73"/>
      <c r="AJ33" s="74"/>
      <c r="AK33" s="68"/>
      <c r="AL33" s="68"/>
      <c r="AM33" s="68"/>
      <c r="AN33" s="72"/>
      <c r="AO33" s="73"/>
      <c r="AP33" s="73"/>
      <c r="AQ33" s="73"/>
      <c r="AR33" s="74"/>
      <c r="AS33" s="72"/>
      <c r="AT33" s="79"/>
      <c r="AU33" s="79"/>
      <c r="AV33" s="79"/>
      <c r="AW33" s="80"/>
    </row>
    <row r="34" spans="3:49" s="66" customFormat="1" ht="18.75" customHeight="1">
      <c r="C34" s="374" t="s">
        <v>7</v>
      </c>
      <c r="D34" s="375"/>
      <c r="E34" s="375"/>
      <c r="F34" s="375"/>
      <c r="G34" s="375"/>
      <c r="H34" s="376"/>
      <c r="I34" s="379">
        <f>IF(ISBLANK(Y6),"",IF(ISNUMBER(AH11),SUMIF($Q$11:$AB$26,J28,$AM$11:$AM$26),""))</f>
        <v>4</v>
      </c>
      <c r="J34" s="380"/>
      <c r="K34" s="380"/>
      <c r="L34" s="73" t="s">
        <v>1</v>
      </c>
      <c r="M34" s="381">
        <f>IF(ISBLANK(Y6),"",IF(ISNUMBER(AH11),SUMIF($Q$11:$AB$26,J28,$AL$11:$AL$26),""))</f>
        <v>4</v>
      </c>
      <c r="N34" s="381"/>
      <c r="O34" s="382"/>
      <c r="P34" s="379">
        <f>IF(ISBLANK(Y7),"",IF(ISNUMBER(AH12),SUMIF($Q$11:$AB$26,Q28,$AM$11:$AM$26),""))</f>
        <v>2</v>
      </c>
      <c r="Q34" s="380"/>
      <c r="R34" s="380"/>
      <c r="S34" s="73" t="s">
        <v>1</v>
      </c>
      <c r="T34" s="381">
        <f>IF(ISBLANK(Y7),"",IF(ISNUMBER(AH12),SUMIF($Q$11:$AB$26,Q28,$AL$11:$AL$26),""))</f>
        <v>6</v>
      </c>
      <c r="U34" s="381"/>
      <c r="V34" s="382"/>
      <c r="W34" s="379">
        <f>IF(ISBLANK(Y8),"",IF(ISNUMBER(AH13),SUMIF($Q$11:$AB$26,X28,$AM$11:$AM$26),""))</f>
        <v>2</v>
      </c>
      <c r="X34" s="380"/>
      <c r="Y34" s="380"/>
      <c r="Z34" s="73" t="s">
        <v>1</v>
      </c>
      <c r="AA34" s="381">
        <f>IF(ISBLANK(Y8),"",IF(ISNUMBER(AH13),SUMIF($Q$11:$AB$26,X28,$AL$11:$AL$26),""))</f>
        <v>6</v>
      </c>
      <c r="AB34" s="381"/>
      <c r="AC34" s="382"/>
      <c r="AD34" s="379">
        <f>IF(ISBLANK(Y9),"",IF(ISNUMBER(AH14),SUMIF($Q$11:$AB$26,AE28,$AM$11:$AM$26),""))</f>
        <v>0</v>
      </c>
      <c r="AE34" s="380"/>
      <c r="AF34" s="380"/>
      <c r="AG34" s="73" t="s">
        <v>1</v>
      </c>
      <c r="AH34" s="381">
        <f>IF(ISBLANK(Y9),"",IF(ISNUMBER(AH14),SUMIF($Q$11:$AB$26,AE28,$AL$11:$AL$26),""))</f>
        <v>8</v>
      </c>
      <c r="AI34" s="381"/>
      <c r="AJ34" s="382"/>
      <c r="AK34" s="68"/>
      <c r="AL34" s="68"/>
      <c r="AM34" s="68"/>
      <c r="AN34" s="379">
        <f>IF(ISNUMBER(AH11),SUM(AN29:AO32),"")</f>
        <v>24</v>
      </c>
      <c r="AO34" s="380"/>
      <c r="AP34" s="73" t="s">
        <v>1</v>
      </c>
      <c r="AQ34" s="381">
        <f>IF(ISNUMBER(AH11),SUM(AQ29:AR32),"")</f>
        <v>8</v>
      </c>
      <c r="AR34" s="382"/>
      <c r="AS34" s="72"/>
      <c r="AT34" s="79"/>
      <c r="AU34" s="79"/>
      <c r="AV34" s="79"/>
      <c r="AW34" s="80"/>
    </row>
    <row r="35" spans="1:49" s="66" customFormat="1" ht="18.75" customHeight="1">
      <c r="A35" s="81"/>
      <c r="B35" s="81"/>
      <c r="C35" s="374" t="s">
        <v>8</v>
      </c>
      <c r="D35" s="375"/>
      <c r="E35" s="375"/>
      <c r="F35" s="375"/>
      <c r="G35" s="375"/>
      <c r="H35" s="376"/>
      <c r="I35" s="379">
        <f>IF(ISBLANK(Y6),"",IF(ISNUMBER(AH11),SUM(M29:M32),""))</f>
        <v>11</v>
      </c>
      <c r="J35" s="380"/>
      <c r="K35" s="380"/>
      <c r="L35" s="73" t="s">
        <v>1</v>
      </c>
      <c r="M35" s="381">
        <f>IF(ISBLANK(Y6),"",IF(ISNUMBER(AH11),SUM(I29:I32),""))</f>
        <v>20</v>
      </c>
      <c r="N35" s="381"/>
      <c r="O35" s="382"/>
      <c r="P35" s="379">
        <f>IF(ISBLANK(Y7),"",IF(ISNUMBER(AH12),SUM(T29:T32),""))</f>
        <v>8</v>
      </c>
      <c r="Q35" s="380"/>
      <c r="R35" s="380"/>
      <c r="S35" s="73" t="s">
        <v>1</v>
      </c>
      <c r="T35" s="381">
        <f>IF(ISBLANK(Y7),"",IF(ISNUMBER(AH12),SUM(P29:P32),""))</f>
        <v>18</v>
      </c>
      <c r="U35" s="381"/>
      <c r="V35" s="382"/>
      <c r="W35" s="379">
        <f>IF(ISBLANK(Y8),"",IF(ISNUMBER(AH13),SUM(AA29:AA32),""))</f>
        <v>17</v>
      </c>
      <c r="X35" s="380"/>
      <c r="Y35" s="380"/>
      <c r="Z35" s="73" t="s">
        <v>1</v>
      </c>
      <c r="AA35" s="381">
        <f>IF(ISBLANK(Y8),"",IF(ISNUMBER(AH13),SUM(W29:W32),""))</f>
        <v>21</v>
      </c>
      <c r="AB35" s="381"/>
      <c r="AC35" s="382"/>
      <c r="AD35" s="379">
        <f>IF(ISBLANK(Y9),"",IF(ISNUMBER(AH14),SUM(AH29:AH32),""))</f>
        <v>9</v>
      </c>
      <c r="AE35" s="380"/>
      <c r="AF35" s="380"/>
      <c r="AG35" s="73" t="s">
        <v>1</v>
      </c>
      <c r="AH35" s="381">
        <f>IF(ISBLANK(Y9),"",IF(ISNUMBER(AH14),SUM(AD29:AD32),""))</f>
        <v>20</v>
      </c>
      <c r="AI35" s="381"/>
      <c r="AJ35" s="382"/>
      <c r="AK35" s="68"/>
      <c r="AL35" s="68"/>
      <c r="AM35" s="68"/>
      <c r="AN35" s="72"/>
      <c r="AO35" s="73"/>
      <c r="AP35" s="73"/>
      <c r="AQ35" s="73"/>
      <c r="AR35" s="74"/>
      <c r="AS35" s="379">
        <f>IF(ISNUMBER(AH11),SUM(AS29:AT32),"")</f>
        <v>79</v>
      </c>
      <c r="AT35" s="380"/>
      <c r="AU35" s="73" t="s">
        <v>1</v>
      </c>
      <c r="AV35" s="381">
        <f>IF(ISNUMBER(AH11),SUM(AV29:AW32),"")</f>
        <v>45</v>
      </c>
      <c r="AW35" s="382"/>
    </row>
    <row r="36" s="66" customFormat="1" ht="8.25" customHeight="1"/>
    <row r="37" ht="12.75">
      <c r="C37" s="82"/>
    </row>
    <row r="38" ht="12.75">
      <c r="A38" s="83"/>
    </row>
    <row r="39" spans="3:49" s="54" customFormat="1" ht="12.7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AM39" s="56"/>
      <c r="AN39" s="56"/>
      <c r="AV39" s="56"/>
      <c r="AW39" s="56"/>
    </row>
    <row r="40" spans="8:49" ht="12.75"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48"/>
      <c r="W40" s="48"/>
      <c r="X40" s="48"/>
      <c r="Y40" s="48"/>
      <c r="Z40" s="48"/>
      <c r="AA40" s="48"/>
      <c r="AB40" s="48"/>
      <c r="AC40" s="48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55"/>
    </row>
  </sheetData>
  <sheetProtection/>
  <mergeCells count="164">
    <mergeCell ref="Q3:AG3"/>
    <mergeCell ref="V1:X1"/>
    <mergeCell ref="AE26:AF26"/>
    <mergeCell ref="AH26:AI26"/>
    <mergeCell ref="AE24:AF24"/>
    <mergeCell ref="AE25:AF25"/>
    <mergeCell ref="AH24:AI24"/>
    <mergeCell ref="AH25:AI25"/>
    <mergeCell ref="AE17:AF17"/>
    <mergeCell ref="AE18:AF18"/>
    <mergeCell ref="AE19:AF19"/>
    <mergeCell ref="AE20:AF20"/>
    <mergeCell ref="AS31:AT31"/>
    <mergeCell ref="AV31:AW31"/>
    <mergeCell ref="AQ31:AR31"/>
    <mergeCell ref="AD31:AF31"/>
    <mergeCell ref="AH31:AJ31"/>
    <mergeCell ref="AH22:AI22"/>
    <mergeCell ref="AH23:AI23"/>
    <mergeCell ref="AS35:AT35"/>
    <mergeCell ref="AV35:AW35"/>
    <mergeCell ref="AS32:AT32"/>
    <mergeCell ref="AV32:AW32"/>
    <mergeCell ref="AS29:AT29"/>
    <mergeCell ref="AV29:AW29"/>
    <mergeCell ref="AS30:AT30"/>
    <mergeCell ref="AV30:AW30"/>
    <mergeCell ref="AN29:AO29"/>
    <mergeCell ref="AN30:AO30"/>
    <mergeCell ref="AQ29:AR29"/>
    <mergeCell ref="AQ30:AR30"/>
    <mergeCell ref="AN34:AO34"/>
    <mergeCell ref="AQ34:AR34"/>
    <mergeCell ref="AD34:AF34"/>
    <mergeCell ref="AH34:AJ34"/>
    <mergeCell ref="AD35:AF35"/>
    <mergeCell ref="AH35:AJ35"/>
    <mergeCell ref="AQ32:AR32"/>
    <mergeCell ref="AN31:AO31"/>
    <mergeCell ref="AN32:AO32"/>
    <mergeCell ref="AD32:AF32"/>
    <mergeCell ref="AH32:AJ32"/>
    <mergeCell ref="AD29:AF29"/>
    <mergeCell ref="AH29:AJ29"/>
    <mergeCell ref="AD30:AF30"/>
    <mergeCell ref="AH30:AJ30"/>
    <mergeCell ref="P35:R35"/>
    <mergeCell ref="T35:V35"/>
    <mergeCell ref="W31:Y31"/>
    <mergeCell ref="AA31:AC31"/>
    <mergeCell ref="W32:Y32"/>
    <mergeCell ref="AA32:AC32"/>
    <mergeCell ref="W34:Y34"/>
    <mergeCell ref="AA34:AC34"/>
    <mergeCell ref="W35:Y35"/>
    <mergeCell ref="AA35:AC35"/>
    <mergeCell ref="P31:R31"/>
    <mergeCell ref="T31:V31"/>
    <mergeCell ref="P32:R32"/>
    <mergeCell ref="T32:V32"/>
    <mergeCell ref="P34:R34"/>
    <mergeCell ref="T34:V34"/>
    <mergeCell ref="Q20:AB20"/>
    <mergeCell ref="Q19:AB19"/>
    <mergeCell ref="Q22:AB22"/>
    <mergeCell ref="Q21:AB21"/>
    <mergeCell ref="I35:K35"/>
    <mergeCell ref="M35:O35"/>
    <mergeCell ref="P29:R29"/>
    <mergeCell ref="T29:V29"/>
    <mergeCell ref="P30:R30"/>
    <mergeCell ref="T30:V30"/>
    <mergeCell ref="I29:K29"/>
    <mergeCell ref="I30:K30"/>
    <mergeCell ref="Q23:AB23"/>
    <mergeCell ref="AE21:AF21"/>
    <mergeCell ref="AE22:AF22"/>
    <mergeCell ref="AE23:AF23"/>
    <mergeCell ref="Q26:AB26"/>
    <mergeCell ref="Q25:AB25"/>
    <mergeCell ref="W29:Y29"/>
    <mergeCell ref="AA29:AC29"/>
    <mergeCell ref="I31:K31"/>
    <mergeCell ref="I32:K32"/>
    <mergeCell ref="M29:O29"/>
    <mergeCell ref="M30:O30"/>
    <mergeCell ref="M31:O31"/>
    <mergeCell ref="M32:O32"/>
    <mergeCell ref="W30:Y30"/>
    <mergeCell ref="AA30:AC30"/>
    <mergeCell ref="D13:N13"/>
    <mergeCell ref="D12:N12"/>
    <mergeCell ref="Q17:AB17"/>
    <mergeCell ref="Q18:AB18"/>
    <mergeCell ref="Q16:AB16"/>
    <mergeCell ref="D14:N14"/>
    <mergeCell ref="D19:N19"/>
    <mergeCell ref="D18:N18"/>
    <mergeCell ref="F5:P5"/>
    <mergeCell ref="AE15:AF15"/>
    <mergeCell ref="AE16:AF16"/>
    <mergeCell ref="Q14:AB14"/>
    <mergeCell ref="D11:N11"/>
    <mergeCell ref="Q11:AB11"/>
    <mergeCell ref="Q12:AB12"/>
    <mergeCell ref="AE14:AF14"/>
    <mergeCell ref="Q15:AB15"/>
    <mergeCell ref="D15:N15"/>
    <mergeCell ref="AN1:AP1"/>
    <mergeCell ref="AQ1:AV1"/>
    <mergeCell ref="AI3:AJ3"/>
    <mergeCell ref="AN3:AO3"/>
    <mergeCell ref="AR3:AS3"/>
    <mergeCell ref="AU3:AV3"/>
    <mergeCell ref="D17:N17"/>
    <mergeCell ref="D16:N16"/>
    <mergeCell ref="AH21:AI21"/>
    <mergeCell ref="AH14:AI14"/>
    <mergeCell ref="AH15:AI15"/>
    <mergeCell ref="AH16:AI16"/>
    <mergeCell ref="AH17:AI17"/>
    <mergeCell ref="AH20:AI20"/>
    <mergeCell ref="AH18:AI18"/>
    <mergeCell ref="AH19:AI19"/>
    <mergeCell ref="D20:N20"/>
    <mergeCell ref="AN28:AR28"/>
    <mergeCell ref="AS28:AW28"/>
    <mergeCell ref="Q28:V28"/>
    <mergeCell ref="X28:AC28"/>
    <mergeCell ref="AE28:AJ28"/>
    <mergeCell ref="D25:N25"/>
    <mergeCell ref="D24:N24"/>
    <mergeCell ref="D23:N23"/>
    <mergeCell ref="Q24:AB24"/>
    <mergeCell ref="D32:H32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Y6:AI6"/>
    <mergeCell ref="D22:N22"/>
    <mergeCell ref="Q13:AB13"/>
    <mergeCell ref="AH11:AI11"/>
    <mergeCell ref="AH12:AI12"/>
    <mergeCell ref="AH13:AI13"/>
    <mergeCell ref="AE12:AF12"/>
    <mergeCell ref="AE13:AF13"/>
    <mergeCell ref="AE11:AF11"/>
    <mergeCell ref="D21:N21"/>
    <mergeCell ref="Y5:AI5"/>
    <mergeCell ref="C3:O3"/>
    <mergeCell ref="J2:AD2"/>
    <mergeCell ref="F9:P9"/>
    <mergeCell ref="F8:P8"/>
    <mergeCell ref="F7:P7"/>
    <mergeCell ref="F6:P6"/>
    <mergeCell ref="Y9:AI9"/>
    <mergeCell ref="Y8:AI8"/>
    <mergeCell ref="Y7:AI7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Friedolin</cp:lastModifiedBy>
  <cp:lastPrinted>2012-06-17T14:25:57Z</cp:lastPrinted>
  <dcterms:created xsi:type="dcterms:W3CDTF">2000-11-14T09:05:19Z</dcterms:created>
  <dcterms:modified xsi:type="dcterms:W3CDTF">2012-06-17T14:26:02Z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